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MARKETING\Articles\"/>
    </mc:Choice>
  </mc:AlternateContent>
  <xr:revisionPtr revIDLastSave="0" documentId="13_ncr:1_{AEAB2937-27B8-4696-B18D-A235510E6F4D}" xr6:coauthVersionLast="45" xr6:coauthVersionMax="45" xr10:uidLastSave="{00000000-0000-0000-0000-000000000000}"/>
  <bookViews>
    <workbookView xWindow="-120" yWindow="-120" windowWidth="29040" windowHeight="15840" xr2:uid="{4F71D77B-E739-420B-8BF5-1259762E7D6A}"/>
  </bookViews>
  <sheets>
    <sheet name="Loan Summary" sheetId="4" r:id="rId1"/>
    <sheet name="Data Needed To Apply" sheetId="3" r:id="rId2"/>
    <sheet name="Loan &amp; Forgiveness calculation" sheetId="1" r:id="rId3"/>
  </sheets>
  <definedNames>
    <definedName name="_xlnm.Print_Area" localSheetId="0">'Loan Summary'!$A$1:$D$86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8" i="1" l="1"/>
  <c r="E66" i="1"/>
  <c r="E68" i="1" s="1"/>
  <c r="H16" i="1"/>
  <c r="H17" i="1"/>
  <c r="H18" i="1"/>
  <c r="H70" i="1" l="1"/>
  <c r="H72" i="1"/>
  <c r="K14" i="1" l="1"/>
  <c r="K15" i="1" s="1"/>
  <c r="G15" i="1" s="1"/>
  <c r="H15" i="1" s="1"/>
  <c r="H19" i="1" s="1"/>
  <c r="H23" i="1" s="1"/>
  <c r="H46" i="1" s="1"/>
  <c r="H34" i="1" l="1"/>
  <c r="H43" i="1"/>
  <c r="E72" i="1" l="1"/>
  <c r="H50" i="1" s="1"/>
  <c r="H47" i="1"/>
  <c r="H51" i="1" l="1"/>
  <c r="H52" i="1" s="1"/>
  <c r="H54" i="1" s="1"/>
</calcChain>
</file>

<file path=xl/sharedStrings.xml><?xml version="1.0" encoding="utf-8"?>
<sst xmlns="http://schemas.openxmlformats.org/spreadsheetml/2006/main" count="240" uniqueCount="225">
  <si>
    <t>including insurance premiums</t>
  </si>
  <si>
    <t>of the employee</t>
  </si>
  <si>
    <t>2 - Payment of cash tip or equivalent</t>
  </si>
  <si>
    <t>3 - Payment for vacation, parental, family, medical, or sick leave</t>
  </si>
  <si>
    <t>4 - Allowance for dismissal or separation</t>
  </si>
  <si>
    <t>5 - Payment required for the provisions of group health care benefits,</t>
  </si>
  <si>
    <t>6 - Payment of any retirement benefit</t>
  </si>
  <si>
    <t>7 - Payment of state or local tax assessed on the compensation</t>
  </si>
  <si>
    <t>of $100,000, as prorated for the period February 15, to June 30, 2020</t>
  </si>
  <si>
    <t>1 - Compensation of an individual employee in excess of an annual salary</t>
  </si>
  <si>
    <t>residence is outside of the United States</t>
  </si>
  <si>
    <t>7001 of the Families First Coronavirus Response Act (Public Law 116–</t>
  </si>
  <si>
    <t>5 127); or qualified family leave wages for which a credit is allowed</t>
  </si>
  <si>
    <t>under section 7003 of the Families First Coronavirus Response Act</t>
  </si>
  <si>
    <t>2 - Payroll taxes, railroad retirement taxes, and income taxes</t>
  </si>
  <si>
    <t>3 - Any compensation of an employee whose principal place of</t>
  </si>
  <si>
    <t>4 - Qualified sick leave wages for which a credit is allowed under section</t>
  </si>
  <si>
    <t>1 - Salary, wage, commission, or similar compensation</t>
  </si>
  <si>
    <t>Compensation</t>
  </si>
  <si>
    <t>Health insurance</t>
  </si>
  <si>
    <t>Retirement benefits</t>
  </si>
  <si>
    <t>State unemployment</t>
  </si>
  <si>
    <t>Maximum loan amount:</t>
  </si>
  <si>
    <r>
      <t xml:space="preserve">What </t>
    </r>
    <r>
      <rPr>
        <b/>
        <u/>
        <sz val="11"/>
        <color theme="1"/>
        <rFont val="Calibri"/>
        <family val="2"/>
        <scheme val="minor"/>
      </rPr>
      <t>IS</t>
    </r>
    <r>
      <rPr>
        <sz val="11"/>
        <color theme="1"/>
        <rFont val="Calibri"/>
        <family val="2"/>
        <scheme val="minor"/>
      </rPr>
      <t xml:space="preserve"> included in average monthly payroll costs:</t>
    </r>
  </si>
  <si>
    <r>
      <t xml:space="preserve">What </t>
    </r>
    <r>
      <rPr>
        <b/>
        <u/>
        <sz val="11"/>
        <color theme="1"/>
        <rFont val="Calibri"/>
        <family val="2"/>
        <scheme val="minor"/>
      </rPr>
      <t>IS NOT</t>
    </r>
    <r>
      <rPr>
        <sz val="11"/>
        <color theme="1"/>
        <rFont val="Calibri"/>
        <family val="2"/>
        <scheme val="minor"/>
      </rPr>
      <t xml:space="preserve"> included in average monthly payroll costs:</t>
    </r>
  </si>
  <si>
    <t>course of business</t>
  </si>
  <si>
    <t>paid to those employees</t>
  </si>
  <si>
    <t>A borrower is eligible for loan forgiveness equal to the amount the borrower spent on the following</t>
  </si>
  <si>
    <t>items during the 8-week period beginning on the date of the origination of the loan:</t>
  </si>
  <si>
    <t>2 - Interest on the mortgage obligation incurred in the ordinary</t>
  </si>
  <si>
    <t>3 - Rent on a leasing agreement</t>
  </si>
  <si>
    <t>4 - Payments on utilities (electricity, gas, water, transportation, telephone, or internet)</t>
  </si>
  <si>
    <t>5 - For borrowers with tipped employees, additional wages</t>
  </si>
  <si>
    <r>
      <t xml:space="preserve">1- Payroll costs </t>
    </r>
    <r>
      <rPr>
        <b/>
        <u/>
        <sz val="11"/>
        <color theme="1"/>
        <rFont val="Calibri"/>
        <family val="2"/>
        <scheme val="minor"/>
      </rPr>
      <t>(using the same definition of payroll costs used to determine loan eligibility)</t>
    </r>
  </si>
  <si>
    <t>Amounts paid during 8 week period beginning on loan</t>
  </si>
  <si>
    <t>origination date:</t>
  </si>
  <si>
    <t>Interest on mortgages</t>
  </si>
  <si>
    <t>Rent or lease</t>
  </si>
  <si>
    <t>Utilities</t>
  </si>
  <si>
    <t>Loan origination date</t>
  </si>
  <si>
    <t>Through eight weeks</t>
  </si>
  <si>
    <t xml:space="preserve">The amount of loan forgiveness calculated above is reduced if there is a reduction in the </t>
  </si>
  <si>
    <t>Reduction based on reduction of number of employees:</t>
  </si>
  <si>
    <t>Reduction based on reduction in salaries:</t>
  </si>
  <si>
    <t>number of employees or a reduction of greater than 25% in wages paid to employees,</t>
  </si>
  <si>
    <t>Is this greater than 25%?</t>
  </si>
  <si>
    <t>Average Monthly Cost for 12 month period prior to loan origination:</t>
  </si>
  <si>
    <t>compared to their most recent quarter. Specifically:</t>
  </si>
  <si>
    <t>Net amount to be repaid over life of loan</t>
  </si>
  <si>
    <t>Add $100,000 max for each employee</t>
  </si>
  <si>
    <t>Total payroll allowed</t>
  </si>
  <si>
    <t>Total Loan (if maximum is borrowed):</t>
  </si>
  <si>
    <t>Forgivable (covered) costs incurred</t>
  </si>
  <si>
    <t>Avg # of Full Time Equivalents per month for 8 weeks beginning on loan origination **</t>
  </si>
  <si>
    <t>Reduction of loan forgiveness:</t>
  </si>
  <si>
    <t>Due to reduction of # of employees</t>
  </si>
  <si>
    <t>Due to reduction in salaries</t>
  </si>
  <si>
    <t>What if I bring back employees?</t>
  </si>
  <si>
    <r>
      <t>Reductions in employment or wages that occur during the period</t>
    </r>
    <r>
      <rPr>
        <b/>
        <sz val="11"/>
        <color theme="1"/>
        <rFont val="Calibri"/>
        <family val="2"/>
        <scheme val="minor"/>
      </rPr>
      <t xml:space="preserve"> beginning on February 15, 2020, and ending 30 days after enactment of the CARES Act, (as compared to February 15, 2020)</t>
    </r>
    <r>
      <rPr>
        <sz val="11"/>
        <color theme="1"/>
        <rFont val="Calibri"/>
        <family val="2"/>
        <scheme val="minor"/>
      </rPr>
      <t xml:space="preserve"> </t>
    </r>
  </si>
  <si>
    <r>
      <t xml:space="preserve">shall not reduce the amount of loan forgiveness </t>
    </r>
    <r>
      <rPr>
        <b/>
        <sz val="11"/>
        <color theme="1"/>
        <rFont val="Calibri"/>
        <family val="2"/>
        <scheme val="minor"/>
      </rPr>
      <t>IF by June 30, 2020 the borrower eliminates the reduction in employees or reduction in wages.</t>
    </r>
  </si>
  <si>
    <t>1.) Maximum loan amount = Lesser of $10,000,000 or 2.5 x the borrower's average monthly payroll costs incurred during the 1-year period before the date in which the loan made</t>
  </si>
  <si>
    <t>2.) How much can be forgiven:</t>
  </si>
  <si>
    <t>Last 12 Months</t>
  </si>
  <si>
    <t>Average Monthly</t>
  </si>
  <si>
    <t>Salaries, wages, commissions,</t>
  </si>
  <si>
    <t>vacation and sick time (see right)</t>
  </si>
  <si>
    <t>2.5 x</t>
  </si>
  <si>
    <t>SMALL BUSINESS INTERRUPTION LOANS</t>
  </si>
  <si>
    <t>Paycheck Protection Program</t>
  </si>
  <si>
    <t>Estimated Maximum Loan Availability and Forgiveness Amount</t>
  </si>
  <si>
    <t>PAYCHECK PROTECTION PLAN (PPP) LOAN PROGRAM SUMMARY</t>
  </si>
  <si>
    <t>Covered Period For Loan</t>
  </si>
  <si>
    <t xml:space="preserve">February 15, 2020 - June 30, 2020 </t>
  </si>
  <si>
    <t xml:space="preserve">Maximum Loan Calculation </t>
  </si>
  <si>
    <t>- or -</t>
  </si>
  <si>
    <t>Express Loans</t>
  </si>
  <si>
    <t xml:space="preserve">Express loans of up to $1,000,000 are authorized without any underwriting. </t>
  </si>
  <si>
    <t>Payroll Defined</t>
  </si>
  <si>
    <t xml:space="preserve">Salary or wage + cash tips + payment for vacation, parental, family, medical or sick leave + </t>
  </si>
  <si>
    <t xml:space="preserve">allowance for dismissal or separation + payment required for group health insurance, </t>
  </si>
  <si>
    <t>including insurance premiums + payment of any retirement benefit + payment of state or</t>
  </si>
  <si>
    <t xml:space="preserve">local taxes assessed on compensation of employees. </t>
  </si>
  <si>
    <t>Uses of Loan</t>
  </si>
  <si>
    <t xml:space="preserve">Payroll costs (as defined above), costs to continue health care benefits during periods of paid </t>
  </si>
  <si>
    <t xml:space="preserve">sick, medical, or family leave, and insurance premiums + employee salaries, commissions or similar </t>
  </si>
  <si>
    <t xml:space="preserve">compensations + mortgage payments + rent (including rent under a lease agreement) + utilities + </t>
  </si>
  <si>
    <t>interest on any other debt obligations incurred before the covered period.</t>
  </si>
  <si>
    <t>Borrower Certification</t>
  </si>
  <si>
    <t>Borrowers must make a good faith certification that the uncertainty of current economic conditions</t>
  </si>
  <si>
    <t>makes necessary the loan request to support the ongoing operations of the eligible recipient; and</t>
  </si>
  <si>
    <t xml:space="preserve">acknowledging that funds will be used to retain workers and maintain payroll or make mortgage </t>
  </si>
  <si>
    <t xml:space="preserve">payments, lease payments and utility payments. </t>
  </si>
  <si>
    <t>Collateral and Personal Guarantees</t>
  </si>
  <si>
    <t>Waived for the PPP Loan Program.</t>
  </si>
  <si>
    <t>Interest Rate</t>
  </si>
  <si>
    <t>During the covered period, loans will bear interest at a maximum interest rate of 4%.</t>
  </si>
  <si>
    <t>Costs Subject to Forgiveness of Debt</t>
  </si>
  <si>
    <t xml:space="preserve">Use of loan proceeds can only be for payroll costs + interest paid on any covered mortgage (not including </t>
  </si>
  <si>
    <t>prepayments or principal payments) + payments on covered rent obligations + any covered utility payment</t>
  </si>
  <si>
    <t>during the 8-week period beginning with loan origination</t>
  </si>
  <si>
    <t>Limit on Amount of Loan Forgiveness</t>
  </si>
  <si>
    <t>Compensation on which you receive sick leave or family leave credits under the Families First Act</t>
  </si>
  <si>
    <t xml:space="preserve">Amount of loan forgiven reduced by percentage equal to the difference obtained by </t>
  </si>
  <si>
    <t>subtracting the quotient obtained by:</t>
  </si>
  <si>
    <t>*the average number of fulltime equivalent employees employed by the eligible recipient</t>
  </si>
  <si>
    <t>during the 8-week covered period; by</t>
  </si>
  <si>
    <t xml:space="preserve">*the average number of full-time equivalent employees per month employed by the </t>
  </si>
  <si>
    <t>eligible recipient during the period beginning on February 15, 2019, and ending on June 30, 2019; or</t>
  </si>
  <si>
    <t>eligible recipient during the period beginning on January 1, 2020, and ending on February 29, 2020</t>
  </si>
  <si>
    <t>* whichever is less</t>
  </si>
  <si>
    <t xml:space="preserve">*from 1 </t>
  </si>
  <si>
    <t>Calculation of average number of employees: The average number of FTE employees shall</t>
  </si>
  <si>
    <t>be determined by calculating the average number of employees for each pay period falling</t>
  </si>
  <si>
    <t xml:space="preserve">within a month. </t>
  </si>
  <si>
    <t>Reduction related to compensation:  The amount of loan forgiveness shall also be reduced</t>
  </si>
  <si>
    <t>by the amount of any reduction in excess of 25% of compensation in the most recent full</t>
  </si>
  <si>
    <t>quarter in which the employee was paid in compensation during the covered period of any</t>
  </si>
  <si>
    <t>employee who was compensated; Not more than $100,000 on an annualized basis.</t>
  </si>
  <si>
    <t>Exemption for Re-hires</t>
  </si>
  <si>
    <t>Employers are exempt from the reduction in work force and compensation if during the period</t>
  </si>
  <si>
    <t xml:space="preserve">February 15, 2020, to April 26, 2020, they reduced their workforce and by June 30, 2020, they </t>
  </si>
  <si>
    <t xml:space="preserve">rehired employees to bring the total work force back to February 15, 2020, levels. </t>
  </si>
  <si>
    <t>Refund Request</t>
  </si>
  <si>
    <t xml:space="preserve">Submit to the lender that originated the covered PPP loan an application, which must include </t>
  </si>
  <si>
    <t xml:space="preserve">documentation verifying the number of full-time equivalent employees on payroll and </t>
  </si>
  <si>
    <t xml:space="preserve">the covered period of the loan and the same period in 2019, including: </t>
  </si>
  <si>
    <t>*Payroll tax filings</t>
  </si>
  <si>
    <t>*Canceled checks</t>
  </si>
  <si>
    <t>*State income, payroll, and unemployment insurance filings</t>
  </si>
  <si>
    <t>*Financial statements verifying payment on debt obligations incurred before the covered</t>
  </si>
  <si>
    <t xml:space="preserve">period; and </t>
  </si>
  <si>
    <t>*Any other documentation the Administrator deems necessary</t>
  </si>
  <si>
    <t>No eligible recipient shall receive forgiveness without submitting documentation above.</t>
  </si>
  <si>
    <t xml:space="preserve">Prohibition of Forgiveness </t>
  </si>
  <si>
    <t>A forgiveness decision will be issued 60-days after the lender receives the application for</t>
  </si>
  <si>
    <t>Without Documentation</t>
  </si>
  <si>
    <t>forgiveness.</t>
  </si>
  <si>
    <t>Taxability of Loan Forgiveness</t>
  </si>
  <si>
    <t>Canceled indebtedness will be excluded from gross income</t>
  </si>
  <si>
    <t>Loan Balance After Forgiveness</t>
  </si>
  <si>
    <t xml:space="preserve">The loan will be converted to term debt with a maturity of no more than 10-years. </t>
  </si>
  <si>
    <t>Tentative costs forgiven (before reductions)</t>
  </si>
  <si>
    <t>Lesser of (at borrower's choice):</t>
  </si>
  <si>
    <t>Monthly Average FTE's for the period February 15 to June 30, 2019</t>
  </si>
  <si>
    <t>Monthly Average FTE's for the period January 1 to February 29, 2020</t>
  </si>
  <si>
    <t>Lesser amount:</t>
  </si>
  <si>
    <t>% Reduction</t>
  </si>
  <si>
    <t>2a.) Reduction in loan forgiveness amount:</t>
  </si>
  <si>
    <t>** The average number of full-time equivalent employees shall be determined by calculating the average number of full-time equivalent employees for each pay period falling within a month</t>
  </si>
  <si>
    <t>***An employee described in this section is any employee who did not receive, during any single pay period during 2019, wages or salary at an annualized rate of pay in an amount more than $100,000</t>
  </si>
  <si>
    <t>Wages paid during 8 week period</t>
  </si>
  <si>
    <t>% Decrease</t>
  </si>
  <si>
    <t>Most recent full quarter wages (Q1 2020)</t>
  </si>
  <si>
    <t>Annualized basis***</t>
  </si>
  <si>
    <t>FINANCIAL DATA NEEDED - 7(a) SBA LOAN AND FORGIVENESS UNDER THE CARES ACT</t>
  </si>
  <si>
    <t>Checklist of Documentation Required</t>
  </si>
  <si>
    <t>The SBA loans under Section 1102 of the CARES Act (sometimes referred to as "7(a) Loans") which are eligible for forgiveness</t>
  </si>
  <si>
    <t xml:space="preserve">are available to employers with less than 500 employees.  Such loans will be handled through the client's lender (bank or </t>
  </si>
  <si>
    <t>credit union) and guaranteed 100% by the SBA.  These are non-recourse loans.</t>
  </si>
  <si>
    <t>Lenders will need the following financial information in order to process the SBA loan application:</t>
  </si>
  <si>
    <t>This information will be needed to present to the bank or credit union to apply for the loan:</t>
  </si>
  <si>
    <t>1)</t>
  </si>
  <si>
    <t xml:space="preserve">Copies of payroll tax reports filed with the IRS (including Forms 941, 940, state income and unemployment </t>
  </si>
  <si>
    <t xml:space="preserve">tax filing reports) for the entire year of 2019 and first quarter of 2020 (if available) should be presented. </t>
  </si>
  <si>
    <t>2)</t>
  </si>
  <si>
    <t>Copies of payroll reports for each pay period for the preceding 12 months.  Such reports should include</t>
  </si>
  <si>
    <t xml:space="preserve">gross wages including PTO (which might include vacation, sick, and other PTO).  This includes payroll </t>
  </si>
  <si>
    <t>reports through the pay period preceding the origination of the SBA loan.</t>
  </si>
  <si>
    <t>3)</t>
  </si>
  <si>
    <t>Documentation reflecting the health insurance premiums paid by the company under a group health plan</t>
  </si>
  <si>
    <t xml:space="preserve">including owners of the company for the immediately preceding 12 months prior to the date of the SBA </t>
  </si>
  <si>
    <t xml:space="preserve">loan origination.  Copies of the monthly invoices should suffice. </t>
  </si>
  <si>
    <t>4)</t>
  </si>
  <si>
    <t>Documentation of all retirement plan funding by the employer for the immediately preceding 12 months.</t>
  </si>
  <si>
    <t>Copies of work papers, schedules and remittances to the retirement plan administrator should be sufficient.</t>
  </si>
  <si>
    <t xml:space="preserve">This information will be needed to present to the bank, credit union, or SBA for Loan Forgiveness: </t>
  </si>
  <si>
    <t xml:space="preserve">Copies of payroll tax reports file with the IRS (including Forms 941, 940, state income and unemployment </t>
  </si>
  <si>
    <t xml:space="preserve">tax filing reports) for the  8 week period following the origination of the loan.  </t>
  </si>
  <si>
    <t xml:space="preserve">Copies of payroll reports for each pay period for the 8 week period following the origination of the loan.  </t>
  </si>
  <si>
    <t xml:space="preserve">Gross wages including PTO (which might include vacation, sick, and other PTO) should be reflected.   </t>
  </si>
  <si>
    <t xml:space="preserve">including owners of the company for the 8 week period following the origination of the loan should be  </t>
  </si>
  <si>
    <t xml:space="preserve">provided.  Copies of the monthly invoices should suffice. </t>
  </si>
  <si>
    <t xml:space="preserve">Documentation of all retirement plan funding by the employer for the 8 weeks following the origination of </t>
  </si>
  <si>
    <t>loan should be sufficient.  Copies of work papers, schedules and remittances to the retirement plan</t>
  </si>
  <si>
    <t xml:space="preserve">administrator should be available.  </t>
  </si>
  <si>
    <t>5)</t>
  </si>
  <si>
    <t>Copies of all lease agreements for real estate and tangible personal property should be presented along with</t>
  </si>
  <si>
    <t xml:space="preserve">proof of payment during the 8 week period following the loan origination date. </t>
  </si>
  <si>
    <t>6)</t>
  </si>
  <si>
    <t>Copies of all statement of interest paid on debt obligations incurred prior to February 15, 2020, indicating</t>
  </si>
  <si>
    <t>payment amounts and proof of payment for the 8 week period following the loan origination date.</t>
  </si>
  <si>
    <t>7)</t>
  </si>
  <si>
    <t>Copies of cancelled checks, statements or other evidence of utilities paid during the "covered period" for the</t>
  </si>
  <si>
    <t>8 week period following the loan origination date.</t>
  </si>
  <si>
    <t>IMPORTANT NOTES:</t>
  </si>
  <si>
    <t>Each lender may require more or less information.  In addition, each borrower will need to make a certification that the</t>
  </si>
  <si>
    <t>documentation is true and correct, the amount for which forgiveness is being requested was used to make payments to</t>
  </si>
  <si>
    <t>retain employees and to make interest payments on covered mortgage obligations, covered rent obligations and covered</t>
  </si>
  <si>
    <t>utility payments.  In addition, the SBA may request further information.  There will be NO forgiveness if the documentation</t>
  </si>
  <si>
    <t xml:space="preserve">is not presented. The SBA will render a decision within 60 days after receipt of an application for forgiveness.  The amount of </t>
  </si>
  <si>
    <t xml:space="preserve">any loan forgiveness under this program is NOT taxable income. </t>
  </si>
  <si>
    <t>250% of average month's payroll for one year period leading up to loan origination</t>
  </si>
  <si>
    <t>$10,000,000 (whichever is less)</t>
  </si>
  <si>
    <t>8)</t>
  </si>
  <si>
    <t>9)</t>
  </si>
  <si>
    <t>10)</t>
  </si>
  <si>
    <t>11)</t>
  </si>
  <si>
    <t>12)</t>
  </si>
  <si>
    <t>13)</t>
  </si>
  <si>
    <t>14)</t>
  </si>
  <si>
    <t>15)</t>
  </si>
  <si>
    <t>Total reduction in loan forgiveness amount</t>
  </si>
  <si>
    <t xml:space="preserve"># of employees with annual </t>
  </si>
  <si>
    <t>payroll greater than $100,000</t>
  </si>
  <si>
    <t xml:space="preserve">Total Compensation for 12 months </t>
  </si>
  <si>
    <t>prior to loan origination</t>
  </si>
  <si>
    <t xml:space="preserve">Less compensation for employees </t>
  </si>
  <si>
    <t>with annual salaries, wages, commissions</t>
  </si>
  <si>
    <t>vacation and sick time exceeding $100,000</t>
  </si>
  <si>
    <t>Maximum Loan Available</t>
  </si>
  <si>
    <t>A</t>
  </si>
  <si>
    <t>B</t>
  </si>
  <si>
    <t>C</t>
  </si>
  <si>
    <r>
      <rPr>
        <b/>
        <sz val="11"/>
        <color rgb="FFFF0000"/>
        <rFont val="Calibri"/>
        <family val="2"/>
        <scheme val="minor"/>
      </rPr>
      <t xml:space="preserve">C    </t>
    </r>
    <r>
      <rPr>
        <sz val="11"/>
        <color theme="1"/>
        <rFont val="Calibri"/>
        <family val="2"/>
        <scheme val="minor"/>
      </rPr>
      <t xml:space="preserve"> Loan Forgiveness Reduction</t>
    </r>
  </si>
  <si>
    <r>
      <rPr>
        <b/>
        <sz val="11"/>
        <color rgb="FFFF0000"/>
        <rFont val="Calibri"/>
        <family val="2"/>
        <scheme val="minor"/>
      </rPr>
      <t xml:space="preserve">B     </t>
    </r>
    <r>
      <rPr>
        <sz val="11"/>
        <color theme="1"/>
        <rFont val="Calibri"/>
        <family val="2"/>
        <scheme val="minor"/>
      </rPr>
      <t>Loan Forgiveness Reduction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</si>
</sst>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
  </numFmts>
  <fonts count="13"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i/>
      <u/>
      <sz val="11"/>
      <color theme="1"/>
      <name val="Calibri"/>
      <family val="2"/>
      <scheme val="minor"/>
    </font>
    <font>
      <b/>
      <sz val="12"/>
      <color theme="1"/>
      <name val="Calibri"/>
      <family val="2"/>
      <scheme val="minor"/>
    </font>
    <font>
      <b/>
      <sz val="11"/>
      <color rgb="FFFF0000"/>
      <name val="Calibri"/>
      <family val="2"/>
      <scheme val="minor"/>
    </font>
    <font>
      <i/>
      <sz val="11"/>
      <color theme="1"/>
      <name val="Calibri"/>
      <family val="2"/>
      <scheme val="minor"/>
    </font>
    <font>
      <i/>
      <sz val="8"/>
      <color theme="1"/>
      <name val="Calibri"/>
      <family val="2"/>
      <scheme val="minor"/>
    </font>
    <font>
      <b/>
      <u val="singleAccounting"/>
      <sz val="12"/>
      <color theme="1"/>
      <name val="Calibri"/>
      <family val="2"/>
      <scheme val="minor"/>
    </font>
    <font>
      <b/>
      <i/>
      <sz val="12"/>
      <color theme="1"/>
      <name val="Calibri"/>
      <family val="2"/>
      <scheme val="minor"/>
    </font>
    <font>
      <b/>
      <u val="singleAccounting"/>
      <sz val="11"/>
      <color theme="1"/>
      <name val="Calibri"/>
      <family val="2"/>
      <scheme val="minor"/>
    </font>
    <font>
      <b/>
      <sz val="14"/>
      <name val="Calibri"/>
      <family val="2"/>
      <scheme val="minor"/>
    </font>
  </fonts>
  <fills count="4">
    <fill>
      <patternFill patternType="none"/>
    </fill>
    <fill>
      <patternFill patternType="gray125"/>
    </fill>
    <fill>
      <patternFill patternType="solid">
        <fgColor theme="5" tint="0.59999389629810485"/>
        <bgColor indexed="64"/>
      </patternFill>
    </fill>
    <fill>
      <patternFill patternType="solid">
        <fgColor theme="4" tint="0.79998168889431442"/>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164" fontId="0" fillId="0" borderId="0" xfId="0" applyNumberFormat="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4" xfId="0" applyBorder="1" applyAlignment="1">
      <alignment horizontal="left"/>
    </xf>
    <xf numFmtId="164" fontId="0" fillId="2" borderId="0" xfId="1" applyNumberFormat="1" applyFont="1" applyFill="1" applyBorder="1"/>
    <xf numFmtId="0" fontId="0" fillId="0" borderId="4" xfId="0" applyBorder="1" applyAlignment="1">
      <alignment horizontal="left" indent="2"/>
    </xf>
    <xf numFmtId="0" fontId="0" fillId="0" borderId="4" xfId="0" applyBorder="1" applyAlignment="1">
      <alignment horizontal="left" indent="1"/>
    </xf>
    <xf numFmtId="0" fontId="0" fillId="0" borderId="4" xfId="0" applyBorder="1" applyAlignment="1">
      <alignment horizontal="left" indent="3"/>
    </xf>
    <xf numFmtId="0" fontId="0" fillId="0" borderId="6" xfId="0" applyBorder="1"/>
    <xf numFmtId="0" fontId="0" fillId="0" borderId="7" xfId="0" applyBorder="1"/>
    <xf numFmtId="0" fontId="0" fillId="0" borderId="8" xfId="0" applyBorder="1"/>
    <xf numFmtId="164" fontId="0" fillId="0" borderId="0" xfId="1" applyNumberFormat="1" applyFont="1" applyAlignment="1">
      <alignment horizontal="center"/>
    </xf>
    <xf numFmtId="0" fontId="2" fillId="0" borderId="0" xfId="0" applyFont="1"/>
    <xf numFmtId="10" fontId="0" fillId="0" borderId="0" xfId="2" applyNumberFormat="1" applyFont="1"/>
    <xf numFmtId="164" fontId="0" fillId="2" borderId="5" xfId="1" applyNumberFormat="1" applyFont="1" applyFill="1" applyBorder="1"/>
    <xf numFmtId="164" fontId="0" fillId="0" borderId="5" xfId="0" applyNumberFormat="1" applyBorder="1"/>
    <xf numFmtId="9" fontId="0" fillId="0" borderId="5" xfId="2" applyFont="1" applyBorder="1"/>
    <xf numFmtId="0" fontId="0" fillId="0" borderId="0" xfId="0" applyFill="1" applyBorder="1"/>
    <xf numFmtId="164" fontId="0" fillId="0" borderId="3" xfId="0" applyNumberFormat="1" applyBorder="1"/>
    <xf numFmtId="164" fontId="0" fillId="0" borderId="9" xfId="0" applyNumberFormat="1" applyBorder="1"/>
    <xf numFmtId="164" fontId="0" fillId="0" borderId="0" xfId="1" applyNumberFormat="1" applyFont="1" applyBorder="1"/>
    <xf numFmtId="164" fontId="0" fillId="0" borderId="0" xfId="1" applyNumberFormat="1" applyFont="1" applyFill="1" applyBorder="1"/>
    <xf numFmtId="0" fontId="0" fillId="0" borderId="4" xfId="0" applyFill="1" applyBorder="1"/>
    <xf numFmtId="164" fontId="0" fillId="0" borderId="9" xfId="1" applyNumberFormat="1" applyFont="1" applyBorder="1"/>
    <xf numFmtId="0" fontId="0" fillId="0" borderId="0" xfId="0" applyAlignment="1">
      <alignment horizontal="right"/>
    </xf>
    <xf numFmtId="0" fontId="4" fillId="0" borderId="0" xfId="0" applyFont="1"/>
    <xf numFmtId="0" fontId="5" fillId="0" borderId="4" xfId="0" applyFont="1" applyBorder="1"/>
    <xf numFmtId="0" fontId="2" fillId="0" borderId="6" xfId="0" applyFont="1" applyBorder="1"/>
    <xf numFmtId="164" fontId="2" fillId="0" borderId="8" xfId="0" applyNumberFormat="1" applyFont="1" applyBorder="1"/>
    <xf numFmtId="0" fontId="0" fillId="0" borderId="10" xfId="0" applyBorder="1" applyAlignment="1">
      <alignment horizontal="center"/>
    </xf>
    <xf numFmtId="164" fontId="0" fillId="3" borderId="0" xfId="1" applyNumberFormat="1" applyFont="1" applyFill="1" applyBorder="1"/>
    <xf numFmtId="164" fontId="0" fillId="2" borderId="10" xfId="1" applyNumberFormat="1" applyFont="1" applyFill="1" applyBorder="1"/>
    <xf numFmtId="164" fontId="0" fillId="0" borderId="0" xfId="0" applyNumberFormat="1" applyBorder="1"/>
    <xf numFmtId="164" fontId="2" fillId="0" borderId="11" xfId="0" applyNumberFormat="1" applyFont="1" applyBorder="1"/>
    <xf numFmtId="0" fontId="0" fillId="0" borderId="0" xfId="0" applyAlignment="1">
      <alignment horizontal="left" indent="1"/>
    </xf>
    <xf numFmtId="0" fontId="0" fillId="0" borderId="6" xfId="0" applyFill="1" applyBorder="1"/>
    <xf numFmtId="164" fontId="0" fillId="3" borderId="8" xfId="1" applyNumberFormat="1" applyFont="1" applyFill="1" applyBorder="1"/>
    <xf numFmtId="164" fontId="0" fillId="0" borderId="0" xfId="0" applyNumberFormat="1" applyBorder="1" applyAlignment="1">
      <alignment horizontal="right"/>
    </xf>
    <xf numFmtId="0" fontId="0" fillId="0" borderId="9" xfId="0" applyBorder="1" applyAlignment="1">
      <alignment horizontal="center"/>
    </xf>
    <xf numFmtId="164" fontId="0" fillId="0" borderId="5" xfId="1" applyNumberFormat="1" applyFont="1" applyBorder="1"/>
    <xf numFmtId="0" fontId="0" fillId="0" borderId="0" xfId="0" applyAlignment="1">
      <alignment horizontal="center"/>
    </xf>
    <xf numFmtId="0" fontId="0" fillId="0" borderId="0" xfId="0" quotePrefix="1"/>
    <xf numFmtId="0" fontId="6" fillId="0" borderId="0" xfId="0" applyFont="1"/>
    <xf numFmtId="0" fontId="0" fillId="0" borderId="0" xfId="0" quotePrefix="1" applyAlignment="1">
      <alignment horizontal="left" indent="1"/>
    </xf>
    <xf numFmtId="0" fontId="0" fillId="0" borderId="0" xfId="0" applyAlignment="1">
      <alignment horizontal="left"/>
    </xf>
    <xf numFmtId="0" fontId="0" fillId="0" borderId="0" xfId="0" applyAlignment="1"/>
    <xf numFmtId="164" fontId="7" fillId="0" borderId="0" xfId="1" applyNumberFormat="1" applyFont="1" applyAlignment="1">
      <alignment horizontal="left" vertical="center"/>
    </xf>
    <xf numFmtId="0" fontId="7" fillId="0" borderId="0" xfId="0" applyFont="1" applyAlignment="1">
      <alignment horizontal="right"/>
    </xf>
    <xf numFmtId="0" fontId="0" fillId="0" borderId="0" xfId="0" applyBorder="1" applyAlignment="1">
      <alignment horizontal="left" indent="1"/>
    </xf>
    <xf numFmtId="0" fontId="0" fillId="0" borderId="0" xfId="0" applyFill="1"/>
    <xf numFmtId="0" fontId="0" fillId="0" borderId="2" xfId="0" applyFill="1" applyBorder="1"/>
    <xf numFmtId="0" fontId="0" fillId="0" borderId="0" xfId="0" applyFill="1" applyBorder="1" applyAlignment="1">
      <alignment horizontal="left" indent="1"/>
    </xf>
    <xf numFmtId="0" fontId="0" fillId="0" borderId="7" xfId="0" applyFill="1" applyBorder="1"/>
    <xf numFmtId="10" fontId="0" fillId="0" borderId="0" xfId="2" applyNumberFormat="1" applyFont="1" applyFill="1"/>
    <xf numFmtId="0" fontId="0" fillId="0" borderId="0" xfId="0" applyAlignment="1">
      <alignment horizontal="left" indent="2"/>
    </xf>
    <xf numFmtId="9" fontId="0" fillId="0" borderId="0" xfId="2" applyNumberFormat="1" applyFont="1"/>
    <xf numFmtId="164" fontId="0" fillId="0" borderId="0" xfId="1" applyNumberFormat="1" applyFont="1" applyAlignment="1">
      <alignment horizontal="right"/>
    </xf>
    <xf numFmtId="14" fontId="0" fillId="2" borderId="0" xfId="0" applyNumberFormat="1" applyFill="1" applyBorder="1"/>
    <xf numFmtId="14" fontId="0" fillId="0" borderId="0" xfId="0" applyNumberFormat="1" applyBorder="1"/>
    <xf numFmtId="43" fontId="0" fillId="0" borderId="0" xfId="1" applyFont="1"/>
    <xf numFmtId="43" fontId="8" fillId="0" borderId="0" xfId="1" applyFont="1"/>
    <xf numFmtId="43" fontId="9" fillId="0" borderId="0" xfId="1" applyFont="1" applyAlignment="1">
      <alignment horizontal="center"/>
    </xf>
    <xf numFmtId="43" fontId="2" fillId="0" borderId="0" xfId="1" applyFont="1" applyBorder="1" applyAlignment="1">
      <alignment horizontal="center" vertical="center"/>
    </xf>
    <xf numFmtId="43" fontId="0" fillId="0" borderId="0" xfId="1" applyFont="1" applyBorder="1"/>
    <xf numFmtId="43" fontId="0" fillId="0" borderId="0" xfId="1" applyFont="1" applyBorder="1" applyAlignment="1">
      <alignment horizontal="center" vertical="center"/>
    </xf>
    <xf numFmtId="43" fontId="2" fillId="0" borderId="0" xfId="1" quotePrefix="1" applyFont="1" applyBorder="1" applyAlignment="1">
      <alignment vertical="center"/>
    </xf>
    <xf numFmtId="43" fontId="2" fillId="0" borderId="0" xfId="1" applyFont="1" applyBorder="1" applyAlignment="1">
      <alignment vertical="center"/>
    </xf>
    <xf numFmtId="43" fontId="2" fillId="0" borderId="10" xfId="1" applyFont="1" applyBorder="1" applyAlignment="1">
      <alignment horizontal="center" vertical="center"/>
    </xf>
    <xf numFmtId="43" fontId="0" fillId="0" borderId="10" xfId="1" applyFont="1" applyBorder="1"/>
    <xf numFmtId="43" fontId="0" fillId="0" borderId="10" xfId="1" applyFont="1" applyBorder="1" applyAlignment="1">
      <alignment horizontal="center" vertical="center"/>
    </xf>
    <xf numFmtId="165" fontId="0" fillId="0" borderId="0" xfId="2" applyNumberFormat="1" applyFont="1"/>
    <xf numFmtId="0" fontId="5" fillId="0" borderId="0" xfId="0" applyFont="1" applyBorder="1"/>
    <xf numFmtId="0" fontId="0" fillId="2" borderId="5" xfId="0" applyFill="1" applyBorder="1"/>
    <xf numFmtId="0" fontId="0" fillId="0" borderId="4" xfId="0" applyFill="1" applyBorder="1" applyAlignment="1">
      <alignment horizontal="left" indent="2"/>
    </xf>
    <xf numFmtId="164" fontId="2" fillId="0" borderId="5" xfId="1" applyNumberFormat="1" applyFont="1" applyBorder="1"/>
    <xf numFmtId="0" fontId="2" fillId="0" borderId="0" xfId="0" applyFont="1" applyBorder="1"/>
    <xf numFmtId="0" fontId="3" fillId="0" borderId="0" xfId="0" applyFont="1" applyBorder="1" applyAlignment="1">
      <alignment horizontal="center"/>
    </xf>
    <xf numFmtId="164" fontId="2" fillId="0" borderId="0" xfId="0" applyNumberFormat="1" applyFont="1" applyBorder="1"/>
    <xf numFmtId="0" fontId="0" fillId="0" borderId="0" xfId="0" applyBorder="1" applyAlignment="1">
      <alignment horizontal="left" indent="2"/>
    </xf>
    <xf numFmtId="0" fontId="6" fillId="0" borderId="0" xfId="0" applyFont="1" applyFill="1" applyBorder="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12" fillId="0" borderId="0" xfId="0" applyFont="1" applyFill="1" applyAlignment="1">
      <alignment horizontal="center" vertical="center"/>
    </xf>
    <xf numFmtId="43" fontId="7" fillId="0" borderId="0" xfId="1" applyFont="1" applyAlignment="1">
      <alignment horizontal="center"/>
    </xf>
    <xf numFmtId="43" fontId="0" fillId="0" borderId="12" xfId="1" applyFont="1" applyBorder="1" applyAlignment="1">
      <alignment horizontal="center" vertical="center"/>
    </xf>
    <xf numFmtId="43" fontId="10" fillId="0" borderId="10" xfId="1" applyFont="1" applyBorder="1" applyAlignment="1">
      <alignment horizontal="center"/>
    </xf>
    <xf numFmtId="43" fontId="5" fillId="0" borderId="0" xfId="1" applyFont="1" applyAlignment="1">
      <alignment horizontal="center"/>
    </xf>
    <xf numFmtId="43" fontId="11" fillId="0" borderId="0" xfId="1" applyFont="1" applyAlignment="1">
      <alignment horizontal="center"/>
    </xf>
    <xf numFmtId="164" fontId="5" fillId="0" borderId="0" xfId="1" applyNumberFormat="1" applyFont="1" applyAlignment="1">
      <alignment horizontal="center"/>
    </xf>
    <xf numFmtId="0" fontId="0" fillId="0" borderId="0" xfId="0" applyAlignme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2085974</xdr:colOff>
      <xdr:row>0</xdr:row>
      <xdr:rowOff>95249</xdr:rowOff>
    </xdr:from>
    <xdr:to>
      <xdr:col>3</xdr:col>
      <xdr:colOff>3608142</xdr:colOff>
      <xdr:row>4</xdr:row>
      <xdr:rowOff>85724</xdr:rowOff>
    </xdr:to>
    <xdr:pic>
      <xdr:nvPicPr>
        <xdr:cNvPr id="3" name="Picture 2">
          <a:extLst>
            <a:ext uri="{FF2B5EF4-FFF2-40B4-BE49-F238E27FC236}">
              <a16:creationId xmlns:a16="http://schemas.microsoft.com/office/drawing/2014/main" id="{2BD5E4B3-D348-4018-83B0-A9FAE9C351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5574" y="95249"/>
          <a:ext cx="4370143" cy="752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0838B-2D60-4317-8C5F-8C159FA5F40C}">
  <dimension ref="A1:D88"/>
  <sheetViews>
    <sheetView tabSelected="1" zoomScaleNormal="100" workbookViewId="0">
      <selection sqref="A1:D5"/>
    </sheetView>
  </sheetViews>
  <sheetFormatPr defaultRowHeight="15" x14ac:dyDescent="0.25"/>
  <cols>
    <col min="2" max="2" width="34.42578125" bestFit="1" customWidth="1"/>
    <col min="3" max="3" width="8.28515625" customWidth="1"/>
    <col min="4" max="4" width="94.5703125" customWidth="1"/>
  </cols>
  <sheetData>
    <row r="1" spans="1:4" x14ac:dyDescent="0.25">
      <c r="A1" s="94"/>
      <c r="B1" s="94"/>
      <c r="C1" s="94"/>
      <c r="D1" s="94"/>
    </row>
    <row r="2" spans="1:4" x14ac:dyDescent="0.25">
      <c r="A2" s="94"/>
      <c r="B2" s="94"/>
      <c r="C2" s="94"/>
      <c r="D2" s="94"/>
    </row>
    <row r="3" spans="1:4" x14ac:dyDescent="0.25">
      <c r="A3" s="94"/>
      <c r="B3" s="94"/>
      <c r="C3" s="94"/>
      <c r="D3" s="94"/>
    </row>
    <row r="4" spans="1:4" x14ac:dyDescent="0.25">
      <c r="A4" s="94"/>
      <c r="B4" s="94"/>
      <c r="C4" s="94"/>
      <c r="D4" s="94"/>
    </row>
    <row r="5" spans="1:4" x14ac:dyDescent="0.25">
      <c r="A5" s="94"/>
      <c r="B5" s="94"/>
      <c r="C5" s="94"/>
      <c r="D5" s="94"/>
    </row>
    <row r="6" spans="1:4" x14ac:dyDescent="0.25">
      <c r="A6" s="50"/>
      <c r="B6" s="50"/>
      <c r="C6" s="50"/>
      <c r="D6" s="50"/>
    </row>
    <row r="7" spans="1:4" x14ac:dyDescent="0.25">
      <c r="A7" s="50"/>
      <c r="B7" s="50"/>
      <c r="C7" s="50"/>
      <c r="D7" s="50"/>
    </row>
    <row r="8" spans="1:4" x14ac:dyDescent="0.25">
      <c r="A8" s="50"/>
      <c r="B8" s="50"/>
      <c r="C8" s="50"/>
      <c r="D8" s="50"/>
    </row>
    <row r="9" spans="1:4" ht="18.75" x14ac:dyDescent="0.25">
      <c r="A9" s="87" t="s">
        <v>70</v>
      </c>
      <c r="B9" s="87"/>
      <c r="C9" s="87"/>
      <c r="D9" s="87"/>
    </row>
    <row r="10" spans="1:4" ht="9" customHeight="1" x14ac:dyDescent="0.25"/>
    <row r="11" spans="1:4" x14ac:dyDescent="0.25">
      <c r="A11" t="s">
        <v>161</v>
      </c>
      <c r="B11" t="s">
        <v>71</v>
      </c>
      <c r="D11" t="s">
        <v>72</v>
      </c>
    </row>
    <row r="12" spans="1:4" ht="6.75" customHeight="1" x14ac:dyDescent="0.25"/>
    <row r="13" spans="1:4" x14ac:dyDescent="0.25">
      <c r="A13" t="s">
        <v>164</v>
      </c>
      <c r="B13" t="s">
        <v>73</v>
      </c>
      <c r="D13" t="s">
        <v>201</v>
      </c>
    </row>
    <row r="14" spans="1:4" x14ac:dyDescent="0.25">
      <c r="D14" s="46" t="s">
        <v>74</v>
      </c>
    </row>
    <row r="15" spans="1:4" x14ac:dyDescent="0.25">
      <c r="D15" t="s">
        <v>202</v>
      </c>
    </row>
    <row r="16" spans="1:4" ht="6.75" customHeight="1" x14ac:dyDescent="0.25"/>
    <row r="17" spans="1:4" x14ac:dyDescent="0.25">
      <c r="A17" t="s">
        <v>168</v>
      </c>
      <c r="B17" t="s">
        <v>75</v>
      </c>
      <c r="D17" t="s">
        <v>76</v>
      </c>
    </row>
    <row r="18" spans="1:4" ht="6.75" customHeight="1" x14ac:dyDescent="0.25"/>
    <row r="19" spans="1:4" x14ac:dyDescent="0.25">
      <c r="A19" t="s">
        <v>172</v>
      </c>
      <c r="B19" t="s">
        <v>77</v>
      </c>
      <c r="D19" t="s">
        <v>78</v>
      </c>
    </row>
    <row r="20" spans="1:4" x14ac:dyDescent="0.25">
      <c r="D20" t="s">
        <v>79</v>
      </c>
    </row>
    <row r="21" spans="1:4" x14ac:dyDescent="0.25">
      <c r="D21" t="s">
        <v>80</v>
      </c>
    </row>
    <row r="22" spans="1:4" x14ac:dyDescent="0.25">
      <c r="D22" t="s">
        <v>81</v>
      </c>
    </row>
    <row r="23" spans="1:4" ht="6.75" customHeight="1" x14ac:dyDescent="0.25"/>
    <row r="24" spans="1:4" x14ac:dyDescent="0.25">
      <c r="A24" t="s">
        <v>185</v>
      </c>
      <c r="B24" t="s">
        <v>82</v>
      </c>
      <c r="D24" t="s">
        <v>83</v>
      </c>
    </row>
    <row r="25" spans="1:4" x14ac:dyDescent="0.25">
      <c r="D25" t="s">
        <v>84</v>
      </c>
    </row>
    <row r="26" spans="1:4" x14ac:dyDescent="0.25">
      <c r="D26" t="s">
        <v>85</v>
      </c>
    </row>
    <row r="27" spans="1:4" x14ac:dyDescent="0.25">
      <c r="D27" t="s">
        <v>86</v>
      </c>
    </row>
    <row r="28" spans="1:4" ht="6.75" customHeight="1" x14ac:dyDescent="0.25"/>
    <row r="29" spans="1:4" x14ac:dyDescent="0.25">
      <c r="A29" t="s">
        <v>188</v>
      </c>
      <c r="B29" t="s">
        <v>87</v>
      </c>
      <c r="D29" t="s">
        <v>88</v>
      </c>
    </row>
    <row r="30" spans="1:4" x14ac:dyDescent="0.25">
      <c r="D30" t="s">
        <v>89</v>
      </c>
    </row>
    <row r="31" spans="1:4" x14ac:dyDescent="0.25">
      <c r="D31" t="s">
        <v>90</v>
      </c>
    </row>
    <row r="32" spans="1:4" x14ac:dyDescent="0.25">
      <c r="D32" t="s">
        <v>91</v>
      </c>
    </row>
    <row r="33" spans="1:4" ht="6.75" customHeight="1" x14ac:dyDescent="0.25"/>
    <row r="34" spans="1:4" x14ac:dyDescent="0.25">
      <c r="A34" t="s">
        <v>191</v>
      </c>
      <c r="B34" t="s">
        <v>92</v>
      </c>
      <c r="D34" t="s">
        <v>93</v>
      </c>
    </row>
    <row r="35" spans="1:4" ht="6.75" customHeight="1" x14ac:dyDescent="0.25"/>
    <row r="36" spans="1:4" x14ac:dyDescent="0.25">
      <c r="A36" t="s">
        <v>203</v>
      </c>
      <c r="B36" t="s">
        <v>94</v>
      </c>
      <c r="D36" t="s">
        <v>95</v>
      </c>
    </row>
    <row r="37" spans="1:4" ht="6.75" customHeight="1" x14ac:dyDescent="0.25"/>
    <row r="38" spans="1:4" x14ac:dyDescent="0.25">
      <c r="A38" t="s">
        <v>204</v>
      </c>
      <c r="B38" t="s">
        <v>96</v>
      </c>
      <c r="D38" t="s">
        <v>97</v>
      </c>
    </row>
    <row r="39" spans="1:4" x14ac:dyDescent="0.25">
      <c r="D39" s="46" t="s">
        <v>98</v>
      </c>
    </row>
    <row r="40" spans="1:4" x14ac:dyDescent="0.25">
      <c r="D40" s="46" t="s">
        <v>99</v>
      </c>
    </row>
    <row r="41" spans="1:4" ht="6.75" customHeight="1" x14ac:dyDescent="0.25"/>
    <row r="42" spans="1:4" x14ac:dyDescent="0.25">
      <c r="A42" t="s">
        <v>205</v>
      </c>
      <c r="B42" t="s">
        <v>100</v>
      </c>
      <c r="D42" t="s">
        <v>101</v>
      </c>
    </row>
    <row r="43" spans="1:4" ht="6.75" customHeight="1" x14ac:dyDescent="0.25"/>
    <row r="44" spans="1:4" x14ac:dyDescent="0.25">
      <c r="D44" t="s">
        <v>102</v>
      </c>
    </row>
    <row r="45" spans="1:4" x14ac:dyDescent="0.25">
      <c r="D45" t="s">
        <v>103</v>
      </c>
    </row>
    <row r="46" spans="1:4" x14ac:dyDescent="0.25">
      <c r="D46" s="48" t="s">
        <v>104</v>
      </c>
    </row>
    <row r="47" spans="1:4" x14ac:dyDescent="0.25">
      <c r="D47" t="s">
        <v>105</v>
      </c>
    </row>
    <row r="48" spans="1:4" x14ac:dyDescent="0.25">
      <c r="D48" s="48" t="s">
        <v>106</v>
      </c>
    </row>
    <row r="49" spans="1:4" x14ac:dyDescent="0.25">
      <c r="D49" t="s">
        <v>107</v>
      </c>
    </row>
    <row r="50" spans="1:4" x14ac:dyDescent="0.25">
      <c r="D50" s="48" t="s">
        <v>106</v>
      </c>
    </row>
    <row r="51" spans="1:4" x14ac:dyDescent="0.25">
      <c r="D51" t="s">
        <v>108</v>
      </c>
    </row>
    <row r="52" spans="1:4" x14ac:dyDescent="0.25">
      <c r="D52" s="39" t="s">
        <v>109</v>
      </c>
    </row>
    <row r="53" spans="1:4" x14ac:dyDescent="0.25">
      <c r="D53" s="48" t="s">
        <v>110</v>
      </c>
    </row>
    <row r="54" spans="1:4" ht="6.75" customHeight="1" x14ac:dyDescent="0.25"/>
    <row r="55" spans="1:4" x14ac:dyDescent="0.25">
      <c r="D55" s="49" t="s">
        <v>111</v>
      </c>
    </row>
    <row r="56" spans="1:4" x14ac:dyDescent="0.25">
      <c r="D56" t="s">
        <v>112</v>
      </c>
    </row>
    <row r="57" spans="1:4" x14ac:dyDescent="0.25">
      <c r="D57" t="s">
        <v>113</v>
      </c>
    </row>
    <row r="58" spans="1:4" ht="6.75" customHeight="1" x14ac:dyDescent="0.25"/>
    <row r="59" spans="1:4" x14ac:dyDescent="0.25">
      <c r="D59" t="s">
        <v>114</v>
      </c>
    </row>
    <row r="60" spans="1:4" x14ac:dyDescent="0.25">
      <c r="D60" t="s">
        <v>115</v>
      </c>
    </row>
    <row r="61" spans="1:4" x14ac:dyDescent="0.25">
      <c r="D61" t="s">
        <v>116</v>
      </c>
    </row>
    <row r="62" spans="1:4" x14ac:dyDescent="0.25">
      <c r="D62" t="s">
        <v>117</v>
      </c>
    </row>
    <row r="63" spans="1:4" ht="6.75" customHeight="1" x14ac:dyDescent="0.25">
      <c r="D63" s="48"/>
    </row>
    <row r="64" spans="1:4" x14ac:dyDescent="0.25">
      <c r="A64" t="s">
        <v>206</v>
      </c>
      <c r="B64" t="s">
        <v>118</v>
      </c>
      <c r="D64" t="s">
        <v>119</v>
      </c>
    </row>
    <row r="65" spans="1:4" x14ac:dyDescent="0.25">
      <c r="D65" t="s">
        <v>120</v>
      </c>
    </row>
    <row r="66" spans="1:4" x14ac:dyDescent="0.25">
      <c r="D66" t="s">
        <v>121</v>
      </c>
    </row>
    <row r="67" spans="1:4" ht="6.75" customHeight="1" x14ac:dyDescent="0.25"/>
    <row r="68" spans="1:4" x14ac:dyDescent="0.25">
      <c r="A68" t="s">
        <v>207</v>
      </c>
      <c r="B68" t="s">
        <v>122</v>
      </c>
      <c r="D68" s="49" t="s">
        <v>123</v>
      </c>
    </row>
    <row r="69" spans="1:4" x14ac:dyDescent="0.25">
      <c r="D69" t="s">
        <v>124</v>
      </c>
    </row>
    <row r="70" spans="1:4" x14ac:dyDescent="0.25">
      <c r="D70" t="s">
        <v>125</v>
      </c>
    </row>
    <row r="71" spans="1:4" x14ac:dyDescent="0.25">
      <c r="D71" s="48" t="s">
        <v>126</v>
      </c>
    </row>
    <row r="72" spans="1:4" x14ac:dyDescent="0.25">
      <c r="D72" s="48" t="s">
        <v>127</v>
      </c>
    </row>
    <row r="73" spans="1:4" x14ac:dyDescent="0.25">
      <c r="D73" s="48" t="s">
        <v>128</v>
      </c>
    </row>
    <row r="74" spans="1:4" x14ac:dyDescent="0.25">
      <c r="D74" s="48" t="s">
        <v>129</v>
      </c>
    </row>
    <row r="75" spans="1:4" x14ac:dyDescent="0.25">
      <c r="D75" s="39" t="s">
        <v>130</v>
      </c>
    </row>
    <row r="76" spans="1:4" x14ac:dyDescent="0.25">
      <c r="D76" s="48" t="s">
        <v>131</v>
      </c>
    </row>
    <row r="77" spans="1:4" ht="6.75" customHeight="1" x14ac:dyDescent="0.25"/>
    <row r="78" spans="1:4" x14ac:dyDescent="0.25">
      <c r="D78" s="49" t="s">
        <v>132</v>
      </c>
    </row>
    <row r="79" spans="1:4" ht="6.75" customHeight="1" x14ac:dyDescent="0.25"/>
    <row r="80" spans="1:4" x14ac:dyDescent="0.25">
      <c r="A80" t="s">
        <v>208</v>
      </c>
      <c r="B80" t="s">
        <v>133</v>
      </c>
      <c r="D80" t="s">
        <v>134</v>
      </c>
    </row>
    <row r="81" spans="1:4" x14ac:dyDescent="0.25">
      <c r="B81" t="s">
        <v>135</v>
      </c>
      <c r="D81" t="s">
        <v>136</v>
      </c>
    </row>
    <row r="82" spans="1:4" ht="6.75" customHeight="1" x14ac:dyDescent="0.25"/>
    <row r="83" spans="1:4" x14ac:dyDescent="0.25">
      <c r="A83" t="s">
        <v>209</v>
      </c>
      <c r="B83" s="47" t="s">
        <v>137</v>
      </c>
      <c r="D83" s="47" t="s">
        <v>138</v>
      </c>
    </row>
    <row r="84" spans="1:4" ht="6.75" customHeight="1" x14ac:dyDescent="0.25"/>
    <row r="85" spans="1:4" x14ac:dyDescent="0.25">
      <c r="A85" s="6" t="s">
        <v>210</v>
      </c>
      <c r="B85" s="6" t="s">
        <v>139</v>
      </c>
      <c r="C85" s="6"/>
      <c r="D85" s="6" t="s">
        <v>140</v>
      </c>
    </row>
    <row r="86" spans="1:4" ht="6" customHeight="1" x14ac:dyDescent="0.25">
      <c r="A86" s="6"/>
      <c r="B86" s="6"/>
      <c r="C86" s="6"/>
      <c r="D86" s="6"/>
    </row>
    <row r="87" spans="1:4" x14ac:dyDescent="0.25">
      <c r="A87" s="6"/>
      <c r="B87" s="6"/>
      <c r="C87" s="6"/>
      <c r="D87" s="6"/>
    </row>
    <row r="88" spans="1:4" x14ac:dyDescent="0.25">
      <c r="A88" s="6"/>
      <c r="B88" s="6"/>
      <c r="C88" s="6"/>
      <c r="D88" s="6"/>
    </row>
  </sheetData>
  <mergeCells count="2">
    <mergeCell ref="A9:D9"/>
    <mergeCell ref="A1:D5"/>
  </mergeCells>
  <pageMargins left="0.75" right="0.5" top="0.4" bottom="0.4" header="0" footer="0.4"/>
  <pageSetup scale="62"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60689-D16A-44EE-8611-636119AC022C}">
  <sheetPr>
    <pageSetUpPr fitToPage="1"/>
  </sheetPr>
  <dimension ref="A1:C50"/>
  <sheetViews>
    <sheetView showGridLines="0" topLeftCell="A28" zoomScale="130" zoomScaleNormal="130" workbookViewId="0">
      <selection activeCell="B48" sqref="B48"/>
    </sheetView>
  </sheetViews>
  <sheetFormatPr defaultColWidth="8.85546875" defaultRowHeight="15" x14ac:dyDescent="0.25"/>
  <cols>
    <col min="1" max="1" width="3.5703125" style="64" customWidth="1"/>
    <col min="2" max="2" width="96.85546875" style="64" customWidth="1"/>
    <col min="3" max="3" width="5.7109375" style="64" customWidth="1"/>
    <col min="4" max="9" width="8.85546875" style="64"/>
    <col min="10" max="10" width="10.28515625" style="64" customWidth="1"/>
    <col min="11" max="16384" width="8.85546875" style="64"/>
  </cols>
  <sheetData>
    <row r="1" spans="1:3" ht="15.75" x14ac:dyDescent="0.25">
      <c r="A1" s="91" t="s">
        <v>154</v>
      </c>
      <c r="B1" s="91"/>
      <c r="C1" s="91"/>
    </row>
    <row r="2" spans="1:3" ht="17.25" x14ac:dyDescent="0.4">
      <c r="A2" s="92" t="s">
        <v>155</v>
      </c>
      <c r="B2" s="92"/>
      <c r="C2" s="92"/>
    </row>
    <row r="3" spans="1:3" x14ac:dyDescent="0.25">
      <c r="C3" s="65"/>
    </row>
    <row r="5" spans="1:3" x14ac:dyDescent="0.25">
      <c r="A5" s="64" t="s">
        <v>156</v>
      </c>
    </row>
    <row r="6" spans="1:3" x14ac:dyDescent="0.25">
      <c r="A6" s="64" t="s">
        <v>157</v>
      </c>
    </row>
    <row r="7" spans="1:3" x14ac:dyDescent="0.25">
      <c r="A7" s="64" t="s">
        <v>158</v>
      </c>
    </row>
    <row r="9" spans="1:3" x14ac:dyDescent="0.25">
      <c r="A9" s="64" t="s">
        <v>159</v>
      </c>
    </row>
    <row r="11" spans="1:3" ht="15.75" x14ac:dyDescent="0.25">
      <c r="A11" s="90" t="s">
        <v>160</v>
      </c>
      <c r="B11" s="90"/>
      <c r="C11" s="90"/>
    </row>
    <row r="12" spans="1:3" ht="18" x14ac:dyDescent="0.4">
      <c r="A12" s="66"/>
      <c r="B12" s="66"/>
      <c r="C12" s="66"/>
    </row>
    <row r="13" spans="1:3" x14ac:dyDescent="0.25">
      <c r="A13" s="70" t="s">
        <v>161</v>
      </c>
      <c r="B13" s="68" t="s">
        <v>162</v>
      </c>
      <c r="C13" s="89"/>
    </row>
    <row r="14" spans="1:3" x14ac:dyDescent="0.25">
      <c r="A14" s="70"/>
      <c r="B14" s="68" t="s">
        <v>163</v>
      </c>
      <c r="C14" s="89"/>
    </row>
    <row r="15" spans="1:3" x14ac:dyDescent="0.25">
      <c r="A15" s="71" t="s">
        <v>164</v>
      </c>
      <c r="B15" s="68" t="s">
        <v>165</v>
      </c>
      <c r="C15" s="89"/>
    </row>
    <row r="16" spans="1:3" x14ac:dyDescent="0.25">
      <c r="A16" s="71"/>
      <c r="B16" s="68" t="s">
        <v>166</v>
      </c>
      <c r="C16" s="89"/>
    </row>
    <row r="17" spans="1:3" x14ac:dyDescent="0.25">
      <c r="A17" s="71"/>
      <c r="B17" s="68" t="s">
        <v>167</v>
      </c>
      <c r="C17" s="89"/>
    </row>
    <row r="18" spans="1:3" x14ac:dyDescent="0.25">
      <c r="A18" s="71" t="s">
        <v>168</v>
      </c>
      <c r="B18" s="68" t="s">
        <v>169</v>
      </c>
      <c r="C18" s="89"/>
    </row>
    <row r="19" spans="1:3" x14ac:dyDescent="0.25">
      <c r="A19" s="71"/>
      <c r="B19" s="68" t="s">
        <v>170</v>
      </c>
      <c r="C19" s="89"/>
    </row>
    <row r="20" spans="1:3" x14ac:dyDescent="0.25">
      <c r="A20" s="71"/>
      <c r="B20" s="68" t="s">
        <v>171</v>
      </c>
      <c r="C20" s="89"/>
    </row>
    <row r="21" spans="1:3" x14ac:dyDescent="0.25">
      <c r="A21" s="71" t="s">
        <v>172</v>
      </c>
      <c r="B21" s="68" t="s">
        <v>173</v>
      </c>
      <c r="C21" s="89"/>
    </row>
    <row r="22" spans="1:3" x14ac:dyDescent="0.25">
      <c r="A22" s="71"/>
      <c r="B22" s="68" t="s">
        <v>174</v>
      </c>
      <c r="C22" s="89"/>
    </row>
    <row r="23" spans="1:3" customFormat="1" x14ac:dyDescent="0.25"/>
    <row r="24" spans="1:3" customFormat="1" ht="15.75" x14ac:dyDescent="0.25">
      <c r="A24" s="90" t="s">
        <v>175</v>
      </c>
      <c r="B24" s="90"/>
      <c r="C24" s="90"/>
    </row>
    <row r="26" spans="1:3" x14ac:dyDescent="0.25">
      <c r="A26" s="70" t="s">
        <v>161</v>
      </c>
      <c r="B26" s="68" t="s">
        <v>176</v>
      </c>
      <c r="C26" s="89"/>
    </row>
    <row r="27" spans="1:3" x14ac:dyDescent="0.25">
      <c r="A27" s="70"/>
      <c r="B27" s="68" t="s">
        <v>177</v>
      </c>
      <c r="C27" s="89"/>
    </row>
    <row r="28" spans="1:3" x14ac:dyDescent="0.25">
      <c r="A28" s="71" t="s">
        <v>164</v>
      </c>
      <c r="B28" s="68" t="s">
        <v>178</v>
      </c>
      <c r="C28" s="89"/>
    </row>
    <row r="29" spans="1:3" x14ac:dyDescent="0.25">
      <c r="A29" s="71"/>
      <c r="B29" s="68" t="s">
        <v>179</v>
      </c>
      <c r="C29" s="89"/>
    </row>
    <row r="30" spans="1:3" x14ac:dyDescent="0.25">
      <c r="A30" s="71" t="s">
        <v>168</v>
      </c>
      <c r="B30" s="68" t="s">
        <v>169</v>
      </c>
      <c r="C30" s="89"/>
    </row>
    <row r="31" spans="1:3" x14ac:dyDescent="0.25">
      <c r="A31" s="71"/>
      <c r="B31" s="68" t="s">
        <v>180</v>
      </c>
      <c r="C31" s="89"/>
    </row>
    <row r="32" spans="1:3" x14ac:dyDescent="0.25">
      <c r="A32" s="71"/>
      <c r="B32" s="68" t="s">
        <v>181</v>
      </c>
      <c r="C32" s="89"/>
    </row>
    <row r="33" spans="1:3" x14ac:dyDescent="0.25">
      <c r="A33" s="71" t="s">
        <v>172</v>
      </c>
      <c r="B33" s="68" t="s">
        <v>182</v>
      </c>
      <c r="C33" s="89"/>
    </row>
    <row r="34" spans="1:3" x14ac:dyDescent="0.25">
      <c r="A34" s="71"/>
      <c r="B34" s="68" t="s">
        <v>183</v>
      </c>
      <c r="C34" s="89"/>
    </row>
    <row r="35" spans="1:3" x14ac:dyDescent="0.25">
      <c r="A35" s="71"/>
      <c r="B35" s="68" t="s">
        <v>184</v>
      </c>
      <c r="C35" s="89"/>
    </row>
    <row r="36" spans="1:3" x14ac:dyDescent="0.25">
      <c r="A36" s="71" t="s">
        <v>185</v>
      </c>
      <c r="B36" s="68" t="s">
        <v>186</v>
      </c>
      <c r="C36" s="89"/>
    </row>
    <row r="37" spans="1:3" x14ac:dyDescent="0.25">
      <c r="A37" s="71"/>
      <c r="B37" s="68" t="s">
        <v>187</v>
      </c>
      <c r="C37" s="89"/>
    </row>
    <row r="38" spans="1:3" x14ac:dyDescent="0.25">
      <c r="A38" s="71" t="s">
        <v>188</v>
      </c>
      <c r="B38" s="68" t="s">
        <v>189</v>
      </c>
      <c r="C38" s="89"/>
    </row>
    <row r="39" spans="1:3" x14ac:dyDescent="0.25">
      <c r="A39" s="71"/>
      <c r="B39" s="68" t="s">
        <v>190</v>
      </c>
      <c r="C39" s="89"/>
    </row>
    <row r="40" spans="1:3" x14ac:dyDescent="0.25">
      <c r="A40" s="71" t="s">
        <v>191</v>
      </c>
      <c r="B40" s="68" t="s">
        <v>192</v>
      </c>
      <c r="C40" s="89"/>
    </row>
    <row r="41" spans="1:3" x14ac:dyDescent="0.25">
      <c r="A41" s="71"/>
      <c r="B41" s="68" t="s">
        <v>193</v>
      </c>
      <c r="C41" s="89"/>
    </row>
    <row r="42" spans="1:3" x14ac:dyDescent="0.25">
      <c r="A42" s="67"/>
      <c r="B42" s="68"/>
      <c r="C42" s="69"/>
    </row>
    <row r="43" spans="1:3" x14ac:dyDescent="0.25">
      <c r="A43" s="72"/>
      <c r="B43" s="73"/>
      <c r="C43" s="74"/>
    </row>
    <row r="44" spans="1:3" x14ac:dyDescent="0.25">
      <c r="A44" s="88" t="s">
        <v>194</v>
      </c>
      <c r="B44" s="88"/>
      <c r="C44" s="88"/>
    </row>
    <row r="45" spans="1:3" x14ac:dyDescent="0.25">
      <c r="A45" s="64" t="s">
        <v>195</v>
      </c>
    </row>
    <row r="46" spans="1:3" x14ac:dyDescent="0.25">
      <c r="A46" s="64" t="s">
        <v>196</v>
      </c>
    </row>
    <row r="47" spans="1:3" x14ac:dyDescent="0.25">
      <c r="A47" s="64" t="s">
        <v>197</v>
      </c>
    </row>
    <row r="48" spans="1:3" x14ac:dyDescent="0.25">
      <c r="A48" s="64" t="s">
        <v>198</v>
      </c>
    </row>
    <row r="49" spans="1:1" x14ac:dyDescent="0.25">
      <c r="A49" s="64" t="s">
        <v>199</v>
      </c>
    </row>
    <row r="50" spans="1:1" x14ac:dyDescent="0.25">
      <c r="A50" s="64" t="s">
        <v>200</v>
      </c>
    </row>
  </sheetData>
  <mergeCells count="16">
    <mergeCell ref="C18:C20"/>
    <mergeCell ref="C21:C22"/>
    <mergeCell ref="A24:C24"/>
    <mergeCell ref="C26:C27"/>
    <mergeCell ref="A1:C1"/>
    <mergeCell ref="A2:C2"/>
    <mergeCell ref="A11:C11"/>
    <mergeCell ref="C13:C14"/>
    <mergeCell ref="C15:C17"/>
    <mergeCell ref="A44:C44"/>
    <mergeCell ref="C36:C37"/>
    <mergeCell ref="C38:C39"/>
    <mergeCell ref="C40:C41"/>
    <mergeCell ref="C28:C29"/>
    <mergeCell ref="C30:C32"/>
    <mergeCell ref="C33:C35"/>
  </mergeCells>
  <printOptions horizontalCentered="1"/>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E65D7-9813-4BAF-A30F-630DE6273728}">
  <dimension ref="A1:L82"/>
  <sheetViews>
    <sheetView zoomScaleNormal="100" workbookViewId="0">
      <selection activeCell="D25" sqref="D25"/>
    </sheetView>
  </sheetViews>
  <sheetFormatPr defaultRowHeight="15" x14ac:dyDescent="0.25"/>
  <cols>
    <col min="1" max="3" width="2.7109375" customWidth="1"/>
    <col min="4" max="4" width="72.42578125" customWidth="1"/>
    <col min="5" max="5" width="32.140625" customWidth="1"/>
    <col min="6" max="6" width="3.7109375" style="54" customWidth="1"/>
    <col min="7" max="7" width="40.42578125" customWidth="1"/>
    <col min="8" max="8" width="33.5703125" customWidth="1"/>
    <col min="9" max="9" width="3.7109375" customWidth="1"/>
    <col min="10" max="10" width="41.5703125" bestFit="1" customWidth="1"/>
    <col min="11" max="11" width="13.28515625" bestFit="1" customWidth="1"/>
  </cols>
  <sheetData>
    <row r="1" spans="1:12" ht="15.75" x14ac:dyDescent="0.25">
      <c r="A1" s="93" t="s">
        <v>67</v>
      </c>
      <c r="B1" s="93"/>
      <c r="C1" s="93"/>
      <c r="D1" s="93"/>
      <c r="E1" s="93"/>
      <c r="F1" s="93"/>
      <c r="G1" s="93"/>
      <c r="H1" s="93"/>
    </row>
    <row r="2" spans="1:12" ht="15.75" x14ac:dyDescent="0.25">
      <c r="A2" s="93" t="s">
        <v>68</v>
      </c>
      <c r="B2" s="93"/>
      <c r="C2" s="93"/>
      <c r="D2" s="93"/>
      <c r="E2" s="93"/>
      <c r="F2" s="93"/>
      <c r="G2" s="93"/>
      <c r="H2" s="93"/>
    </row>
    <row r="3" spans="1:12" ht="15.75" x14ac:dyDescent="0.25">
      <c r="A3" s="93" t="s">
        <v>69</v>
      </c>
      <c r="B3" s="93"/>
      <c r="C3" s="93"/>
      <c r="D3" s="93"/>
      <c r="E3" s="93"/>
      <c r="F3" s="93"/>
      <c r="G3" s="93"/>
      <c r="H3" s="93"/>
    </row>
    <row r="4" spans="1:12" ht="15.75" thickBot="1" x14ac:dyDescent="0.3"/>
    <row r="5" spans="1:12" ht="15.75" thickBot="1" x14ac:dyDescent="0.3">
      <c r="A5" s="2"/>
      <c r="B5" s="3"/>
      <c r="C5" s="3"/>
      <c r="D5" s="3"/>
      <c r="E5" s="3"/>
      <c r="F5" s="55"/>
      <c r="G5" s="3"/>
      <c r="H5" s="4"/>
    </row>
    <row r="6" spans="1:12" ht="15.75" x14ac:dyDescent="0.25">
      <c r="A6" s="31" t="s">
        <v>60</v>
      </c>
      <c r="B6" s="6"/>
      <c r="C6" s="6"/>
      <c r="D6" s="6"/>
      <c r="E6" s="6"/>
      <c r="F6" s="22"/>
      <c r="G6" s="6"/>
      <c r="H6" s="7"/>
      <c r="J6" s="2" t="s">
        <v>212</v>
      </c>
      <c r="K6" s="4"/>
    </row>
    <row r="7" spans="1:12" x14ac:dyDescent="0.25">
      <c r="A7" s="5"/>
      <c r="B7" s="6"/>
      <c r="C7" s="6"/>
      <c r="D7" s="6"/>
      <c r="E7" s="6"/>
      <c r="F7" s="22"/>
      <c r="G7" s="6"/>
      <c r="H7" s="7"/>
      <c r="J7" s="10" t="s">
        <v>213</v>
      </c>
      <c r="K7" s="77">
        <v>10</v>
      </c>
    </row>
    <row r="8" spans="1:12" x14ac:dyDescent="0.25">
      <c r="A8" s="5" t="s">
        <v>23</v>
      </c>
      <c r="B8" s="6"/>
      <c r="C8" s="6"/>
      <c r="D8" s="6"/>
      <c r="E8" s="6"/>
      <c r="F8" s="22"/>
      <c r="G8" s="6" t="s">
        <v>22</v>
      </c>
      <c r="H8" s="7"/>
      <c r="I8" s="6"/>
      <c r="J8" s="5" t="s">
        <v>214</v>
      </c>
      <c r="K8" s="7"/>
    </row>
    <row r="9" spans="1:12" x14ac:dyDescent="0.25">
      <c r="A9" s="5"/>
      <c r="B9" s="6"/>
      <c r="C9" s="6"/>
      <c r="D9" s="6"/>
      <c r="E9" s="6"/>
      <c r="F9" s="22"/>
      <c r="G9" s="6"/>
      <c r="H9" s="7"/>
      <c r="I9" s="6"/>
      <c r="J9" s="10" t="s">
        <v>215</v>
      </c>
      <c r="K9" s="19">
        <v>3000000</v>
      </c>
      <c r="L9" s="6"/>
    </row>
    <row r="10" spans="1:12" x14ac:dyDescent="0.25">
      <c r="A10" s="8" t="s">
        <v>17</v>
      </c>
      <c r="B10" s="6"/>
      <c r="C10" s="6"/>
      <c r="D10" s="6"/>
      <c r="E10" s="6"/>
      <c r="F10" s="22"/>
      <c r="G10" s="6" t="s">
        <v>46</v>
      </c>
      <c r="H10" s="7"/>
      <c r="I10" s="6"/>
      <c r="J10" s="5" t="s">
        <v>216</v>
      </c>
      <c r="K10" s="7"/>
      <c r="L10" s="6"/>
    </row>
    <row r="11" spans="1:12" x14ac:dyDescent="0.25">
      <c r="A11" s="5" t="s">
        <v>2</v>
      </c>
      <c r="B11" s="6"/>
      <c r="C11" s="6"/>
      <c r="D11" s="6"/>
      <c r="E11" s="6"/>
      <c r="F11" s="22"/>
      <c r="G11" s="6"/>
      <c r="H11" s="7"/>
      <c r="I11" s="6"/>
      <c r="J11" s="10" t="s">
        <v>217</v>
      </c>
      <c r="K11" s="7"/>
      <c r="L11" s="6"/>
    </row>
    <row r="12" spans="1:12" x14ac:dyDescent="0.25">
      <c r="A12" s="5" t="s">
        <v>3</v>
      </c>
      <c r="B12" s="6"/>
      <c r="C12" s="6"/>
      <c r="D12" s="6"/>
      <c r="E12" s="6"/>
      <c r="F12" s="22"/>
      <c r="G12" s="6"/>
      <c r="H12" s="7"/>
      <c r="I12" s="6"/>
      <c r="J12" s="10" t="s">
        <v>218</v>
      </c>
      <c r="K12" s="19">
        <v>-1500000</v>
      </c>
      <c r="L12" s="6"/>
    </row>
    <row r="13" spans="1:12" x14ac:dyDescent="0.25">
      <c r="A13" s="5" t="s">
        <v>4</v>
      </c>
      <c r="B13" s="6"/>
      <c r="C13" s="6"/>
      <c r="D13" s="6"/>
      <c r="E13" s="6"/>
      <c r="F13" s="22"/>
      <c r="G13" s="34" t="s">
        <v>62</v>
      </c>
      <c r="H13" s="43" t="s">
        <v>63</v>
      </c>
      <c r="I13" s="6"/>
      <c r="J13" s="5"/>
      <c r="K13" s="7"/>
      <c r="L13" s="6"/>
    </row>
    <row r="14" spans="1:12" x14ac:dyDescent="0.25">
      <c r="A14" s="5" t="s">
        <v>5</v>
      </c>
      <c r="B14" s="6"/>
      <c r="C14" s="6"/>
      <c r="D14" s="6"/>
      <c r="E14" s="6" t="s">
        <v>64</v>
      </c>
      <c r="F14" s="22"/>
      <c r="G14" s="6"/>
      <c r="H14" s="7"/>
      <c r="I14" s="6"/>
      <c r="J14" s="27" t="s">
        <v>49</v>
      </c>
      <c r="K14" s="28">
        <f>100000*K7</f>
        <v>1000000</v>
      </c>
      <c r="L14" s="6"/>
    </row>
    <row r="15" spans="1:12" ht="15.75" thickBot="1" x14ac:dyDescent="0.3">
      <c r="A15" s="10" t="s">
        <v>0</v>
      </c>
      <c r="B15" s="6"/>
      <c r="C15" s="6"/>
      <c r="D15" s="6"/>
      <c r="E15" s="53" t="s">
        <v>65</v>
      </c>
      <c r="F15" s="56"/>
      <c r="G15" s="35">
        <f>K15</f>
        <v>2500000</v>
      </c>
      <c r="H15" s="44">
        <f>G15/12</f>
        <v>208333.33333333334</v>
      </c>
      <c r="I15" s="6"/>
      <c r="J15" s="40" t="s">
        <v>50</v>
      </c>
      <c r="K15" s="41">
        <f>SUM(K9:K14)</f>
        <v>2500000</v>
      </c>
      <c r="L15" s="6"/>
    </row>
    <row r="16" spans="1:12" x14ac:dyDescent="0.25">
      <c r="A16" s="5" t="s">
        <v>6</v>
      </c>
      <c r="B16" s="6"/>
      <c r="C16" s="6"/>
      <c r="D16" s="6"/>
      <c r="E16" s="6" t="s">
        <v>19</v>
      </c>
      <c r="F16" s="22"/>
      <c r="G16" s="9">
        <v>300000</v>
      </c>
      <c r="H16" s="44">
        <f t="shared" ref="H16:H18" si="0">G16/12</f>
        <v>25000</v>
      </c>
      <c r="I16" s="6"/>
      <c r="L16" s="6"/>
    </row>
    <row r="17" spans="1:12" x14ac:dyDescent="0.25">
      <c r="A17" s="5" t="s">
        <v>7</v>
      </c>
      <c r="B17" s="6"/>
      <c r="C17" s="6"/>
      <c r="D17" s="6"/>
      <c r="E17" s="6" t="s">
        <v>20</v>
      </c>
      <c r="F17" s="22"/>
      <c r="G17" s="9">
        <v>50000</v>
      </c>
      <c r="H17" s="44">
        <f t="shared" si="0"/>
        <v>4166.666666666667</v>
      </c>
      <c r="I17" s="6"/>
      <c r="L17" s="6"/>
    </row>
    <row r="18" spans="1:12" x14ac:dyDescent="0.25">
      <c r="A18" s="10" t="s">
        <v>1</v>
      </c>
      <c r="B18" s="6"/>
      <c r="C18" s="6"/>
      <c r="D18" s="6"/>
      <c r="E18" s="6" t="s">
        <v>21</v>
      </c>
      <c r="F18" s="22"/>
      <c r="G18" s="9">
        <v>5000</v>
      </c>
      <c r="H18" s="28">
        <f t="shared" si="0"/>
        <v>416.66666666666669</v>
      </c>
      <c r="I18" s="6"/>
      <c r="J18" s="6"/>
      <c r="K18" s="25"/>
    </row>
    <row r="19" spans="1:12" x14ac:dyDescent="0.25">
      <c r="A19" s="11"/>
      <c r="B19" s="6"/>
      <c r="C19" s="6"/>
      <c r="D19" s="6"/>
      <c r="E19" s="6"/>
      <c r="F19" s="22"/>
      <c r="G19" s="37"/>
      <c r="H19" s="20">
        <f>SUM(H15:H18)</f>
        <v>237916.66666666666</v>
      </c>
      <c r="I19" s="6"/>
      <c r="J19" s="6"/>
      <c r="K19" s="25"/>
    </row>
    <row r="20" spans="1:12" x14ac:dyDescent="0.25">
      <c r="A20" s="5" t="s">
        <v>24</v>
      </c>
      <c r="B20" s="6"/>
      <c r="C20" s="6"/>
      <c r="D20" s="6"/>
      <c r="E20" s="6"/>
      <c r="F20" s="22"/>
      <c r="G20" s="6"/>
      <c r="H20" s="7"/>
      <c r="I20" s="6"/>
      <c r="J20" s="6"/>
      <c r="K20" s="25"/>
    </row>
    <row r="21" spans="1:12" x14ac:dyDescent="0.25">
      <c r="A21" s="5"/>
      <c r="B21" s="6"/>
      <c r="C21" s="6"/>
      <c r="D21" s="6"/>
      <c r="E21" s="6"/>
      <c r="F21" s="22"/>
      <c r="G21" s="42" t="s">
        <v>66</v>
      </c>
      <c r="H21" s="21">
        <v>2.5</v>
      </c>
      <c r="I21" s="6"/>
      <c r="J21" s="6"/>
      <c r="K21" s="6"/>
    </row>
    <row r="22" spans="1:12" x14ac:dyDescent="0.25">
      <c r="A22" s="5" t="s">
        <v>9</v>
      </c>
      <c r="B22" s="6"/>
      <c r="C22" s="6"/>
      <c r="D22" s="6"/>
      <c r="E22" s="6"/>
      <c r="F22" s="22"/>
      <c r="G22" s="6"/>
      <c r="H22" s="7"/>
      <c r="I22" s="6"/>
      <c r="J22" s="6"/>
      <c r="K22" s="6"/>
    </row>
    <row r="23" spans="1:12" x14ac:dyDescent="0.25">
      <c r="A23" s="12" t="s">
        <v>8</v>
      </c>
      <c r="B23" s="6"/>
      <c r="C23" s="6"/>
      <c r="D23" s="6"/>
      <c r="E23" s="6"/>
      <c r="F23" s="84" t="s">
        <v>220</v>
      </c>
      <c r="G23" s="81" t="s">
        <v>219</v>
      </c>
      <c r="H23" s="79">
        <f>IF((H19*H21)&gt;10000000,10000000,(H19*H21))</f>
        <v>594791.66666666663</v>
      </c>
      <c r="I23" s="6"/>
      <c r="J23" s="6"/>
      <c r="K23" s="6"/>
    </row>
    <row r="24" spans="1:12" x14ac:dyDescent="0.25">
      <c r="A24" s="5" t="s">
        <v>14</v>
      </c>
      <c r="B24" s="6"/>
      <c r="C24" s="6"/>
      <c r="D24" s="6"/>
      <c r="E24" s="6"/>
      <c r="F24" s="22"/>
      <c r="G24" s="6"/>
      <c r="H24" s="7"/>
      <c r="I24" s="6"/>
      <c r="J24" s="6"/>
      <c r="K24" s="6"/>
    </row>
    <row r="25" spans="1:12" x14ac:dyDescent="0.25">
      <c r="A25" s="5" t="s">
        <v>15</v>
      </c>
      <c r="B25" s="6"/>
      <c r="C25" s="6"/>
      <c r="D25" s="6"/>
      <c r="E25" s="6"/>
      <c r="F25" s="22"/>
      <c r="G25" s="6"/>
      <c r="H25" s="7"/>
      <c r="I25" s="6"/>
      <c r="J25" s="6"/>
      <c r="K25" s="6"/>
    </row>
    <row r="26" spans="1:12" x14ac:dyDescent="0.25">
      <c r="A26" s="10" t="s">
        <v>10</v>
      </c>
      <c r="B26" s="6"/>
      <c r="C26" s="6"/>
      <c r="D26" s="6"/>
      <c r="E26" s="6"/>
      <c r="F26" s="22"/>
      <c r="G26" s="6"/>
      <c r="H26" s="7"/>
      <c r="I26" s="6"/>
      <c r="J26" s="6"/>
      <c r="K26" s="6"/>
    </row>
    <row r="27" spans="1:12" x14ac:dyDescent="0.25">
      <c r="A27" s="5" t="s">
        <v>16</v>
      </c>
      <c r="B27" s="6"/>
      <c r="C27" s="6"/>
      <c r="D27" s="6"/>
      <c r="E27" s="6"/>
      <c r="F27" s="22"/>
      <c r="G27" s="6"/>
      <c r="H27" s="7"/>
      <c r="I27" s="6"/>
      <c r="J27" s="6"/>
      <c r="K27" s="6"/>
    </row>
    <row r="28" spans="1:12" x14ac:dyDescent="0.25">
      <c r="A28" s="10" t="s">
        <v>11</v>
      </c>
      <c r="B28" s="6"/>
      <c r="C28" s="6"/>
      <c r="D28" s="6"/>
      <c r="E28" s="6"/>
      <c r="F28" s="22"/>
      <c r="G28" s="6"/>
      <c r="H28" s="7"/>
      <c r="I28" s="6"/>
      <c r="J28" s="6"/>
      <c r="K28" s="6"/>
    </row>
    <row r="29" spans="1:12" x14ac:dyDescent="0.25">
      <c r="A29" s="10" t="s">
        <v>12</v>
      </c>
      <c r="B29" s="6"/>
      <c r="C29" s="6"/>
      <c r="D29" s="6"/>
      <c r="E29" s="6"/>
      <c r="F29" s="22"/>
      <c r="G29" s="6"/>
      <c r="H29" s="7"/>
      <c r="I29" s="6"/>
      <c r="J29" s="6"/>
      <c r="K29" s="6"/>
    </row>
    <row r="30" spans="1:12" x14ac:dyDescent="0.25">
      <c r="A30" s="10" t="s">
        <v>13</v>
      </c>
      <c r="B30" s="6"/>
      <c r="C30" s="6"/>
      <c r="D30" s="6"/>
      <c r="E30" s="6"/>
      <c r="F30" s="22"/>
      <c r="G30" s="6"/>
      <c r="H30" s="7"/>
      <c r="I30" s="6"/>
      <c r="J30" s="6"/>
      <c r="K30" s="6"/>
    </row>
    <row r="31" spans="1:12" ht="15.75" thickBot="1" x14ac:dyDescent="0.3">
      <c r="A31" s="13"/>
      <c r="B31" s="14"/>
      <c r="C31" s="14"/>
      <c r="D31" s="14"/>
      <c r="E31" s="14"/>
      <c r="F31" s="57"/>
      <c r="G31" s="14"/>
      <c r="H31" s="15"/>
      <c r="I31" s="6"/>
      <c r="J31" s="6"/>
      <c r="K31" s="6"/>
    </row>
    <row r="32" spans="1:12" x14ac:dyDescent="0.25">
      <c r="A32" s="2"/>
      <c r="B32" s="3"/>
      <c r="C32" s="3"/>
      <c r="D32" s="3"/>
      <c r="E32" s="3"/>
      <c r="F32" s="55"/>
      <c r="G32" s="3"/>
      <c r="H32" s="3"/>
      <c r="I32" s="6"/>
    </row>
    <row r="33" spans="1:9" ht="15.75" x14ac:dyDescent="0.25">
      <c r="A33" s="31" t="s">
        <v>61</v>
      </c>
      <c r="B33" s="6"/>
      <c r="C33" s="6"/>
      <c r="D33" s="6"/>
      <c r="E33" s="6"/>
      <c r="F33" s="22"/>
      <c r="G33" s="6" t="s">
        <v>39</v>
      </c>
      <c r="H33" s="62">
        <v>43922</v>
      </c>
      <c r="I33" s="6"/>
    </row>
    <row r="34" spans="1:9" x14ac:dyDescent="0.25">
      <c r="A34" s="5"/>
      <c r="B34" s="6"/>
      <c r="C34" s="6"/>
      <c r="D34" s="6"/>
      <c r="E34" s="6"/>
      <c r="F34" s="22"/>
      <c r="G34" s="6" t="s">
        <v>40</v>
      </c>
      <c r="H34" s="63">
        <f>H33+56</f>
        <v>43978</v>
      </c>
      <c r="I34" s="6"/>
    </row>
    <row r="35" spans="1:9" x14ac:dyDescent="0.25">
      <c r="A35" s="5" t="s">
        <v>27</v>
      </c>
      <c r="B35" s="6"/>
      <c r="C35" s="6"/>
      <c r="D35" s="6"/>
      <c r="E35" s="6"/>
      <c r="F35" s="22"/>
      <c r="G35" s="6"/>
      <c r="H35" s="6"/>
      <c r="I35" s="6"/>
    </row>
    <row r="36" spans="1:9" x14ac:dyDescent="0.25">
      <c r="A36" s="10" t="s">
        <v>28</v>
      </c>
      <c r="B36" s="6"/>
      <c r="C36" s="6"/>
      <c r="D36" s="6"/>
      <c r="E36" s="6"/>
      <c r="F36" s="22"/>
      <c r="G36" s="6" t="s">
        <v>34</v>
      </c>
      <c r="H36" s="6"/>
      <c r="I36" s="6"/>
    </row>
    <row r="37" spans="1:9" x14ac:dyDescent="0.25">
      <c r="A37" s="5" t="s">
        <v>33</v>
      </c>
      <c r="B37" s="6"/>
      <c r="C37" s="6"/>
      <c r="D37" s="6"/>
      <c r="E37" s="6"/>
      <c r="F37" s="22"/>
      <c r="G37" s="6" t="s">
        <v>35</v>
      </c>
      <c r="H37" s="6"/>
      <c r="I37" s="6"/>
    </row>
    <row r="38" spans="1:9" x14ac:dyDescent="0.25">
      <c r="A38" s="5" t="s">
        <v>29</v>
      </c>
      <c r="B38" s="6"/>
      <c r="C38" s="6"/>
      <c r="D38" s="6"/>
      <c r="E38" s="6"/>
      <c r="F38" s="22"/>
      <c r="G38" s="6"/>
      <c r="H38" s="6"/>
      <c r="I38" s="6"/>
    </row>
    <row r="39" spans="1:9" x14ac:dyDescent="0.25">
      <c r="A39" s="10" t="s">
        <v>25</v>
      </c>
      <c r="B39" s="6"/>
      <c r="C39" s="6"/>
      <c r="D39" s="6"/>
      <c r="E39" s="6"/>
      <c r="F39" s="22"/>
      <c r="G39" s="6" t="s">
        <v>18</v>
      </c>
      <c r="H39" s="9">
        <v>480000</v>
      </c>
      <c r="I39" s="6"/>
    </row>
    <row r="40" spans="1:9" x14ac:dyDescent="0.25">
      <c r="A40" s="5" t="s">
        <v>30</v>
      </c>
      <c r="B40" s="6"/>
      <c r="C40" s="6"/>
      <c r="D40" s="6"/>
      <c r="E40" s="6"/>
      <c r="F40" s="22"/>
      <c r="G40" s="6" t="s">
        <v>36</v>
      </c>
      <c r="H40" s="9">
        <v>10000</v>
      </c>
      <c r="I40" s="6"/>
    </row>
    <row r="41" spans="1:9" x14ac:dyDescent="0.25">
      <c r="A41" s="5" t="s">
        <v>31</v>
      </c>
      <c r="B41" s="6"/>
      <c r="C41" s="6"/>
      <c r="D41" s="6"/>
      <c r="E41" s="6"/>
      <c r="F41" s="22"/>
      <c r="G41" s="6" t="s">
        <v>37</v>
      </c>
      <c r="H41" s="9">
        <v>25000</v>
      </c>
      <c r="I41" s="6"/>
    </row>
    <row r="42" spans="1:9" x14ac:dyDescent="0.25">
      <c r="A42" s="5" t="s">
        <v>32</v>
      </c>
      <c r="B42" s="6"/>
      <c r="C42" s="6"/>
      <c r="D42" s="6"/>
      <c r="E42" s="6"/>
      <c r="F42" s="22"/>
      <c r="G42" s="6" t="s">
        <v>38</v>
      </c>
      <c r="H42" s="36">
        <v>10000</v>
      </c>
      <c r="I42" s="6"/>
    </row>
    <row r="43" spans="1:9" x14ac:dyDescent="0.25">
      <c r="A43" s="10" t="s">
        <v>26</v>
      </c>
      <c r="B43" s="6"/>
      <c r="C43" s="6"/>
      <c r="D43" s="6"/>
      <c r="E43" s="6"/>
      <c r="F43" s="22"/>
      <c r="G43" s="22" t="s">
        <v>141</v>
      </c>
      <c r="H43" s="38">
        <f>SUM(H39:H42)</f>
        <v>525000</v>
      </c>
      <c r="I43" s="6"/>
    </row>
    <row r="44" spans="1:9" x14ac:dyDescent="0.25">
      <c r="A44" s="83"/>
      <c r="B44" s="6"/>
      <c r="C44" s="6"/>
      <c r="D44" s="6"/>
      <c r="E44" s="6"/>
      <c r="F44" s="22"/>
      <c r="G44" s="22"/>
      <c r="H44" s="82"/>
      <c r="I44" s="6"/>
    </row>
    <row r="45" spans="1:9" ht="15.75" thickBot="1" x14ac:dyDescent="0.3"/>
    <row r="46" spans="1:9" x14ac:dyDescent="0.25">
      <c r="F46" s="84" t="s">
        <v>220</v>
      </c>
      <c r="G46" s="2" t="s">
        <v>51</v>
      </c>
      <c r="H46" s="23">
        <f>H23</f>
        <v>594791.66666666663</v>
      </c>
    </row>
    <row r="47" spans="1:9" x14ac:dyDescent="0.25">
      <c r="G47" s="5" t="s">
        <v>52</v>
      </c>
      <c r="H47" s="24">
        <f>-H43</f>
        <v>-525000</v>
      </c>
    </row>
    <row r="48" spans="1:9" x14ac:dyDescent="0.25">
      <c r="G48" s="5"/>
      <c r="H48" s="20"/>
    </row>
    <row r="49" spans="1:8" x14ac:dyDescent="0.25">
      <c r="G49" s="5" t="s">
        <v>54</v>
      </c>
      <c r="H49" s="20"/>
    </row>
    <row r="50" spans="1:8" x14ac:dyDescent="0.25">
      <c r="F50" s="84" t="s">
        <v>221</v>
      </c>
      <c r="G50" s="78" t="s">
        <v>55</v>
      </c>
      <c r="H50" s="20">
        <f>-E72</f>
        <v>65625</v>
      </c>
    </row>
    <row r="51" spans="1:8" x14ac:dyDescent="0.25">
      <c r="F51" s="84" t="s">
        <v>222</v>
      </c>
      <c r="G51" s="78" t="s">
        <v>56</v>
      </c>
      <c r="H51" s="24">
        <f>IF(H72&lt;(H47+H50),-H47-H50,-H72)</f>
        <v>0</v>
      </c>
    </row>
    <row r="52" spans="1:8" x14ac:dyDescent="0.25">
      <c r="G52" s="27" t="s">
        <v>211</v>
      </c>
      <c r="H52" s="20">
        <f>H50+H51</f>
        <v>65625</v>
      </c>
    </row>
    <row r="53" spans="1:8" x14ac:dyDescent="0.25">
      <c r="G53" s="5"/>
      <c r="H53" s="7"/>
    </row>
    <row r="54" spans="1:8" ht="15.75" thickBot="1" x14ac:dyDescent="0.3">
      <c r="G54" s="32" t="s">
        <v>48</v>
      </c>
      <c r="H54" s="33">
        <f>H46+H47+H52</f>
        <v>135416.66666666663</v>
      </c>
    </row>
    <row r="55" spans="1:8" ht="15.75" x14ac:dyDescent="0.25">
      <c r="A55" s="31" t="s">
        <v>147</v>
      </c>
      <c r="G55" s="80"/>
      <c r="H55" s="82"/>
    </row>
    <row r="56" spans="1:8" ht="15.75" x14ac:dyDescent="0.25">
      <c r="A56" s="76"/>
      <c r="G56" s="80"/>
      <c r="H56" s="82"/>
    </row>
    <row r="57" spans="1:8" x14ac:dyDescent="0.25">
      <c r="A57" t="s">
        <v>41</v>
      </c>
      <c r="G57" s="80"/>
      <c r="H57" s="82"/>
    </row>
    <row r="58" spans="1:8" x14ac:dyDescent="0.25">
      <c r="A58" t="s">
        <v>44</v>
      </c>
      <c r="G58" s="80"/>
      <c r="H58" s="82"/>
    </row>
    <row r="59" spans="1:8" x14ac:dyDescent="0.25">
      <c r="A59" t="s">
        <v>47</v>
      </c>
      <c r="G59" s="80"/>
      <c r="H59" s="82"/>
    </row>
    <row r="60" spans="1:8" x14ac:dyDescent="0.25">
      <c r="G60" s="80"/>
      <c r="H60" s="82"/>
    </row>
    <row r="61" spans="1:8" x14ac:dyDescent="0.25">
      <c r="A61" s="17" t="s">
        <v>42</v>
      </c>
      <c r="G61" s="17" t="s">
        <v>43</v>
      </c>
    </row>
    <row r="62" spans="1:8" s="50" customFormat="1" x14ac:dyDescent="0.25">
      <c r="B62" s="49" t="s">
        <v>53</v>
      </c>
      <c r="C62" s="45"/>
      <c r="E62" s="9">
        <v>35</v>
      </c>
      <c r="F62" s="26"/>
      <c r="G62" s="49" t="s">
        <v>152</v>
      </c>
      <c r="H62" s="45"/>
    </row>
    <row r="63" spans="1:8" x14ac:dyDescent="0.25">
      <c r="C63" s="51" t="s">
        <v>142</v>
      </c>
      <c r="G63" s="59" t="s">
        <v>153</v>
      </c>
      <c r="H63" s="9">
        <v>1000000</v>
      </c>
    </row>
    <row r="64" spans="1:8" x14ac:dyDescent="0.25">
      <c r="D64" s="49" t="s">
        <v>143</v>
      </c>
      <c r="E64" s="9">
        <v>40</v>
      </c>
      <c r="F64" s="26"/>
      <c r="G64" s="49" t="s">
        <v>150</v>
      </c>
    </row>
    <row r="65" spans="1:8" x14ac:dyDescent="0.25">
      <c r="D65" s="49" t="s">
        <v>144</v>
      </c>
      <c r="E65" s="36">
        <v>40</v>
      </c>
      <c r="F65" s="26"/>
      <c r="G65" s="59" t="s">
        <v>153</v>
      </c>
      <c r="H65" s="9">
        <v>900000</v>
      </c>
    </row>
    <row r="66" spans="1:8" x14ac:dyDescent="0.25">
      <c r="D66" s="52" t="s">
        <v>145</v>
      </c>
      <c r="E66" s="26">
        <f>IF(E64&lt;E65,E64,E65)</f>
        <v>40</v>
      </c>
      <c r="F66" s="26"/>
    </row>
    <row r="67" spans="1:8" ht="6" customHeight="1" x14ac:dyDescent="0.25"/>
    <row r="68" spans="1:8" x14ac:dyDescent="0.25">
      <c r="D68" s="29" t="s">
        <v>146</v>
      </c>
      <c r="E68" s="75">
        <f>IF(1-(E62/E66)&gt;0,(1-(E62/E66)),0)</f>
        <v>0.125</v>
      </c>
      <c r="F68" s="58"/>
      <c r="G68" s="29" t="s">
        <v>151</v>
      </c>
      <c r="H68" s="75">
        <f>IF((H63-H65)/H63&gt;0,(H63-H65)/H63,0)</f>
        <v>0.1</v>
      </c>
    </row>
    <row r="69" spans="1:8" ht="6" customHeight="1" x14ac:dyDescent="0.25">
      <c r="D69" s="29"/>
      <c r="E69" s="18"/>
      <c r="F69" s="58"/>
      <c r="G69" s="29"/>
      <c r="H69" s="60"/>
    </row>
    <row r="70" spans="1:8" x14ac:dyDescent="0.25">
      <c r="G70" s="29" t="s">
        <v>45</v>
      </c>
      <c r="H70" s="61" t="str">
        <f>IF(H68&gt;0.25,"YES","NO")</f>
        <v>NO</v>
      </c>
    </row>
    <row r="71" spans="1:8" ht="6" customHeight="1" x14ac:dyDescent="0.25">
      <c r="G71" s="29"/>
      <c r="H71" s="16"/>
    </row>
    <row r="72" spans="1:8" x14ac:dyDescent="0.25">
      <c r="C72" s="85"/>
      <c r="D72" s="29" t="s">
        <v>224</v>
      </c>
      <c r="E72" s="1">
        <f>-(H43*E68)</f>
        <v>-65625</v>
      </c>
      <c r="F72" s="86"/>
      <c r="G72" s="29" t="s">
        <v>223</v>
      </c>
      <c r="H72" s="16">
        <f>IF(H68&gt;0.25,-(H63-H65),0)</f>
        <v>0</v>
      </c>
    </row>
    <row r="73" spans="1:8" x14ac:dyDescent="0.25">
      <c r="D73" s="29"/>
      <c r="E73" s="1"/>
      <c r="G73" s="29"/>
      <c r="H73" s="16"/>
    </row>
    <row r="74" spans="1:8" x14ac:dyDescent="0.25">
      <c r="D74" s="29"/>
      <c r="E74" s="1"/>
      <c r="G74" s="29"/>
      <c r="H74" s="16"/>
    </row>
    <row r="75" spans="1:8" x14ac:dyDescent="0.25">
      <c r="A75" t="s">
        <v>148</v>
      </c>
    </row>
    <row r="76" spans="1:8" ht="5.25" customHeight="1" x14ac:dyDescent="0.25"/>
    <row r="77" spans="1:8" x14ac:dyDescent="0.25">
      <c r="A77" t="s">
        <v>149</v>
      </c>
    </row>
    <row r="79" spans="1:8" x14ac:dyDescent="0.25">
      <c r="A79" s="30" t="s">
        <v>57</v>
      </c>
    </row>
    <row r="80" spans="1:8" ht="6" customHeight="1" x14ac:dyDescent="0.25">
      <c r="A80" s="30"/>
    </row>
    <row r="81" spans="1:1" x14ac:dyDescent="0.25">
      <c r="A81" t="s">
        <v>58</v>
      </c>
    </row>
    <row r="82" spans="1:1" x14ac:dyDescent="0.25">
      <c r="A82" t="s">
        <v>59</v>
      </c>
    </row>
  </sheetData>
  <mergeCells count="3">
    <mergeCell ref="A1:H1"/>
    <mergeCell ref="A2:H2"/>
    <mergeCell ref="A3:H3"/>
  </mergeCells>
  <pageMargins left="0.7" right="0.7" top="0.75" bottom="0.75" header="0.3" footer="0.3"/>
  <pageSetup scale="3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Loan Summary</vt:lpstr>
      <vt:lpstr>Data Needed To Apply</vt:lpstr>
      <vt:lpstr>Loan &amp; Forgiveness calculation</vt:lpstr>
      <vt:lpstr>'Loan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Parker</dc:creator>
  <cp:lastModifiedBy>Nancy Duhaime</cp:lastModifiedBy>
  <cp:lastPrinted>2020-04-02T12:09:07Z</cp:lastPrinted>
  <dcterms:created xsi:type="dcterms:W3CDTF">2020-03-30T16:27:04Z</dcterms:created>
  <dcterms:modified xsi:type="dcterms:W3CDTF">2020-04-02T12:09:10Z</dcterms:modified>
</cp:coreProperties>
</file>